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50" activeTab="6"/>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s>
  <externalReferences>
    <externalReference r:id="rId13"/>
  </externalReferences>
  <definedNames>
    <definedName name="_ESF8887" localSheetId="0">#REF!</definedName>
    <definedName name="_ESF8888" localSheetId="0">#REF!</definedName>
    <definedName name="_ESF8889" localSheetId="0">#REF!</definedName>
    <definedName name="_ESF8890" localSheetId="0">#REF!</definedName>
    <definedName name="_ESF8891" localSheetId="0">#REF!</definedName>
    <definedName name="_ESF8892" localSheetId="0">#REF!</definedName>
    <definedName name="_ESF8893" localSheetId="0">#REF!</definedName>
    <definedName name="_ESF8894" localSheetId="0">#REF!</definedName>
    <definedName name="_ESF8895" localSheetId="0">#REF!</definedName>
    <definedName name="_ESF8896" localSheetId="0">#REF!</definedName>
    <definedName name="_ESF8897" localSheetId="1">#REF!</definedName>
    <definedName name="_ESF8898" localSheetId="1">#REF!</definedName>
    <definedName name="_ESF8899" localSheetId="1">#REF!</definedName>
    <definedName name="_ESF8900" localSheetId="1">#REF!</definedName>
    <definedName name="_ESF8901" localSheetId="1">#REF!</definedName>
    <definedName name="_EST1538" localSheetId="0">#REF!</definedName>
    <definedName name="_EST1539" localSheetId="0">#REF!</definedName>
    <definedName name="_EST1540" localSheetId="1">#REF!</definedName>
    <definedName name="_lst_r_地方财政预算表2015年全省汇总_10_科目编码名称">#NAME?</definedName>
    <definedName name="_xlfn.IFERROR" hidden="1">#NAME?</definedName>
    <definedName name="_xlnm.Print_Titles" localSheetId="1">'表二'!$1:$5</definedName>
    <definedName name="_xlnm.Print_Titles" localSheetId="2">'表三'!$1:$5</definedName>
    <definedName name="_xlnm.Print_Titles" localSheetId="0">'表一'!$1:$5</definedName>
    <definedName name="地区名称">#REF!</definedName>
    <definedName name="专项收入年初预算数">#REF!</definedName>
    <definedName name="专项收入全年预计数">#REF!</definedName>
    <definedName name="类别">#REF!</definedName>
    <definedName name="_ESF8887" localSheetId="5">#REF!</definedName>
    <definedName name="_ESF8888" localSheetId="5">#REF!</definedName>
    <definedName name="_ESF8889" localSheetId="5">#REF!</definedName>
    <definedName name="_ESF8890" localSheetId="5">#REF!</definedName>
    <definedName name="_ESF8891" localSheetId="5">#REF!</definedName>
    <definedName name="_ESF8892" localSheetId="5">#REF!</definedName>
    <definedName name="_ESF8893" localSheetId="5">#REF!</definedName>
    <definedName name="_ESF8894" localSheetId="5">#REF!</definedName>
    <definedName name="_ESF8895" localSheetId="5">#REF!</definedName>
    <definedName name="_ESF8896" localSheetId="5">#REF!</definedName>
    <definedName name="_EST1538" localSheetId="5">#REF!</definedName>
    <definedName name="_EST1539" localSheetId="5">#REF!</definedName>
    <definedName name="_xlnm.Print_Titles" localSheetId="5">'表六'!$1:$5</definedName>
    <definedName name="_ESF8897" localSheetId="6">#REF!</definedName>
    <definedName name="_ESF8898" localSheetId="6">#REF!</definedName>
    <definedName name="_ESF8899" localSheetId="6">#REF!</definedName>
    <definedName name="_ESF8900" localSheetId="6">#REF!</definedName>
    <definedName name="_ESF8901" localSheetId="6">#REF!</definedName>
    <definedName name="_EST1540" localSheetId="6">#REF!</definedName>
    <definedName name="_xlnm.Print_Titles" localSheetId="6">'表七'!$1:$5</definedName>
    <definedName name="_xlnm.Print_Titles" localSheetId="7">'表八'!$1:$5</definedName>
    <definedName name="_xlnm.Print_Area" localSheetId="1">'表二'!$A$1:$F$1415</definedName>
    <definedName name="_xlnm.Print_Area" localSheetId="6">'表七'!$A$1:$F$1425</definedName>
    <definedName name="_xlnm._FilterDatabase" localSheetId="0" hidden="1">'表一'!$A$5:$F$124</definedName>
    <definedName name="_xlnm._FilterDatabase" localSheetId="1" hidden="1">'表二'!$A$5:$F$1415</definedName>
    <definedName name="_xlnm._FilterDatabase" localSheetId="4" hidden="1">'表五'!$A$5:$K$22</definedName>
    <definedName name="_xlnm._FilterDatabase" localSheetId="5" hidden="1">'表六'!$A$5:$F$124</definedName>
    <definedName name="_xlnm._FilterDatabase" localSheetId="6" hidden="1">'表七'!$A$5:$G$1414</definedName>
    <definedName name="_xlnm._FilterDatabase" localSheetId="8" hidden="1">'表九'!$A$6:$K$71</definedName>
  </definedNames>
  <calcPr fullCalcOnLoad="1"/>
</workbook>
</file>

<file path=xl/sharedStrings.xml><?xml version="1.0" encoding="utf-8"?>
<sst xmlns="http://schemas.openxmlformats.org/spreadsheetml/2006/main" count="4778" uniqueCount="2355">
  <si>
    <t>附表一</t>
  </si>
  <si>
    <t>双柏县2022年一般公共预算收入执行情况表</t>
  </si>
  <si>
    <t>单位：万元</t>
  </si>
  <si>
    <t>科目编码</t>
  </si>
  <si>
    <r>
      <t>项</t>
    </r>
    <r>
      <rPr>
        <b/>
        <sz val="12"/>
        <color indexed="8"/>
        <rFont val="Times New Roman"/>
        <family val="1"/>
      </rPr>
      <t xml:space="preserve">   </t>
    </r>
    <r>
      <rPr>
        <b/>
        <sz val="12"/>
        <color indexed="8"/>
        <rFont val="方正仿宋简体"/>
        <family val="4"/>
      </rPr>
      <t>目</t>
    </r>
  </si>
  <si>
    <r>
      <t>2021</t>
    </r>
    <r>
      <rPr>
        <b/>
        <sz val="12"/>
        <color indexed="8"/>
        <rFont val="方正仿宋简体"/>
        <family val="4"/>
      </rPr>
      <t>年决算数</t>
    </r>
  </si>
  <si>
    <r>
      <t>2022</t>
    </r>
    <r>
      <rPr>
        <b/>
        <sz val="12"/>
        <color indexed="8"/>
        <rFont val="方正仿宋简体"/>
        <family val="4"/>
      </rPr>
      <t>年决算数</t>
    </r>
  </si>
  <si>
    <r>
      <t>比决算数（</t>
    </r>
    <r>
      <rPr>
        <b/>
        <sz val="12"/>
        <color indexed="8"/>
        <rFont val="Times New Roman"/>
        <family val="1"/>
      </rPr>
      <t>±</t>
    </r>
    <r>
      <rPr>
        <b/>
        <sz val="12"/>
        <color indexed="8"/>
        <rFont val="方正仿宋简体"/>
        <family val="4"/>
      </rPr>
      <t>）</t>
    </r>
  </si>
  <si>
    <t>金额</t>
  </si>
  <si>
    <t>增幅（％）</t>
  </si>
  <si>
    <t>一、税收收入</t>
  </si>
  <si>
    <r>
      <t xml:space="preserve">     </t>
    </r>
    <r>
      <rPr>
        <sz val="12"/>
        <color indexed="8"/>
        <rFont val="方正仿宋简体"/>
        <family val="4"/>
      </rPr>
      <t>增值税</t>
    </r>
  </si>
  <si>
    <r>
      <t xml:space="preserve">     </t>
    </r>
    <r>
      <rPr>
        <sz val="12"/>
        <color indexed="8"/>
        <rFont val="方正仿宋简体"/>
        <family val="4"/>
      </rPr>
      <t>企业所得税</t>
    </r>
  </si>
  <si>
    <r>
      <t xml:space="preserve">     </t>
    </r>
    <r>
      <rPr>
        <sz val="12"/>
        <color indexed="8"/>
        <rFont val="方正仿宋简体"/>
        <family val="4"/>
      </rPr>
      <t>企业所得税退税</t>
    </r>
  </si>
  <si>
    <r>
      <t xml:space="preserve">     </t>
    </r>
    <r>
      <rPr>
        <sz val="12"/>
        <color indexed="8"/>
        <rFont val="方正仿宋简体"/>
        <family val="4"/>
      </rPr>
      <t>个人所得税</t>
    </r>
  </si>
  <si>
    <r>
      <t xml:space="preserve">     </t>
    </r>
    <r>
      <rPr>
        <sz val="12"/>
        <color indexed="8"/>
        <rFont val="方正仿宋简体"/>
        <family val="4"/>
      </rPr>
      <t>资源税</t>
    </r>
  </si>
  <si>
    <r>
      <t xml:space="preserve">     </t>
    </r>
    <r>
      <rPr>
        <sz val="12"/>
        <color indexed="8"/>
        <rFont val="方正仿宋简体"/>
        <family val="4"/>
      </rPr>
      <t>城市维护建设税</t>
    </r>
  </si>
  <si>
    <r>
      <t xml:space="preserve">     </t>
    </r>
    <r>
      <rPr>
        <sz val="12"/>
        <color indexed="8"/>
        <rFont val="方正仿宋简体"/>
        <family val="4"/>
      </rPr>
      <t>房产税</t>
    </r>
  </si>
  <si>
    <r>
      <t xml:space="preserve">     </t>
    </r>
    <r>
      <rPr>
        <sz val="12"/>
        <color indexed="8"/>
        <rFont val="方正仿宋简体"/>
        <family val="4"/>
      </rPr>
      <t>印花税</t>
    </r>
  </si>
  <si>
    <r>
      <t xml:space="preserve">     </t>
    </r>
    <r>
      <rPr>
        <sz val="12"/>
        <color indexed="8"/>
        <rFont val="方正仿宋简体"/>
        <family val="4"/>
      </rPr>
      <t>城镇土地使用税</t>
    </r>
  </si>
  <si>
    <r>
      <t xml:space="preserve">     </t>
    </r>
    <r>
      <rPr>
        <sz val="12"/>
        <color indexed="8"/>
        <rFont val="方正仿宋简体"/>
        <family val="4"/>
      </rPr>
      <t>土地增值税</t>
    </r>
  </si>
  <si>
    <r>
      <t xml:space="preserve">     </t>
    </r>
    <r>
      <rPr>
        <sz val="12"/>
        <color indexed="8"/>
        <rFont val="方正仿宋简体"/>
        <family val="4"/>
      </rPr>
      <t>车船税</t>
    </r>
  </si>
  <si>
    <r>
      <t xml:space="preserve">     </t>
    </r>
    <r>
      <rPr>
        <sz val="12"/>
        <color indexed="8"/>
        <rFont val="方正仿宋简体"/>
        <family val="4"/>
      </rPr>
      <t>耕地占用税</t>
    </r>
  </si>
  <si>
    <r>
      <t xml:space="preserve">     </t>
    </r>
    <r>
      <rPr>
        <sz val="12"/>
        <color indexed="8"/>
        <rFont val="方正仿宋简体"/>
        <family val="4"/>
      </rPr>
      <t>契税</t>
    </r>
  </si>
  <si>
    <r>
      <t xml:space="preserve">     </t>
    </r>
    <r>
      <rPr>
        <sz val="12"/>
        <color indexed="8"/>
        <rFont val="方正仿宋简体"/>
        <family val="4"/>
      </rPr>
      <t>烟叶税</t>
    </r>
  </si>
  <si>
    <r>
      <t xml:space="preserve">     </t>
    </r>
    <r>
      <rPr>
        <sz val="12"/>
        <color indexed="8"/>
        <rFont val="方正仿宋简体"/>
        <family val="4"/>
      </rPr>
      <t>环境保护税</t>
    </r>
  </si>
  <si>
    <r>
      <t xml:space="preserve">     </t>
    </r>
    <r>
      <rPr>
        <sz val="12"/>
        <color indexed="8"/>
        <rFont val="方正仿宋简体"/>
        <family val="4"/>
      </rPr>
      <t>其他税收收入</t>
    </r>
  </si>
  <si>
    <t>二、非税收入</t>
  </si>
  <si>
    <r>
      <t xml:space="preserve">     </t>
    </r>
    <r>
      <rPr>
        <sz val="12"/>
        <color indexed="8"/>
        <rFont val="方正仿宋简体"/>
        <family val="4"/>
      </rPr>
      <t>专项收入</t>
    </r>
  </si>
  <si>
    <r>
      <t xml:space="preserve">     </t>
    </r>
    <r>
      <rPr>
        <sz val="12"/>
        <color indexed="8"/>
        <rFont val="方正仿宋简体"/>
        <family val="4"/>
      </rPr>
      <t>行政事业性收费收入</t>
    </r>
  </si>
  <si>
    <r>
      <t xml:space="preserve">     </t>
    </r>
    <r>
      <rPr>
        <sz val="12"/>
        <color indexed="8"/>
        <rFont val="方正仿宋简体"/>
        <family val="4"/>
      </rPr>
      <t>罚没收入</t>
    </r>
  </si>
  <si>
    <r>
      <t xml:space="preserve">     </t>
    </r>
    <r>
      <rPr>
        <sz val="12"/>
        <color indexed="8"/>
        <rFont val="方正仿宋简体"/>
        <family val="4"/>
      </rPr>
      <t>国有资本经营收入</t>
    </r>
  </si>
  <si>
    <r>
      <t xml:space="preserve">     </t>
    </r>
    <r>
      <rPr>
        <sz val="12"/>
        <color indexed="8"/>
        <rFont val="方正仿宋简体"/>
        <family val="4"/>
      </rPr>
      <t>国有资源（资产）有偿使用收入</t>
    </r>
  </si>
  <si>
    <r>
      <t xml:space="preserve">     </t>
    </r>
    <r>
      <rPr>
        <sz val="12"/>
        <color indexed="8"/>
        <rFont val="方正仿宋简体"/>
        <family val="4"/>
      </rPr>
      <t>捐赠收入</t>
    </r>
  </si>
  <si>
    <r>
      <t xml:space="preserve">     </t>
    </r>
    <r>
      <rPr>
        <sz val="12"/>
        <color indexed="8"/>
        <rFont val="方正仿宋简体"/>
        <family val="4"/>
      </rPr>
      <t>政府住房基金收入</t>
    </r>
  </si>
  <si>
    <r>
      <t xml:space="preserve">     </t>
    </r>
    <r>
      <rPr>
        <sz val="12"/>
        <color indexed="8"/>
        <rFont val="方正仿宋简体"/>
        <family val="4"/>
      </rPr>
      <t>其他收入</t>
    </r>
  </si>
  <si>
    <r>
      <t xml:space="preserve"> </t>
    </r>
    <r>
      <rPr>
        <b/>
        <sz val="12"/>
        <rFont val="方正仿宋简体"/>
        <family val="4"/>
      </rPr>
      <t>一般公共预算收入</t>
    </r>
  </si>
  <si>
    <t>地方政府一般债务收入</t>
  </si>
  <si>
    <r>
      <t xml:space="preserve">    </t>
    </r>
    <r>
      <rPr>
        <sz val="12"/>
        <rFont val="方正仿宋简体"/>
        <family val="4"/>
      </rPr>
      <t>地方政府一般债券收入</t>
    </r>
  </si>
  <si>
    <r>
      <t xml:space="preserve">    </t>
    </r>
    <r>
      <rPr>
        <sz val="12"/>
        <rFont val="方正仿宋简体"/>
        <family val="4"/>
      </rPr>
      <t>地方政府向外国政府借款收入</t>
    </r>
  </si>
  <si>
    <r>
      <t xml:space="preserve">    </t>
    </r>
    <r>
      <rPr>
        <sz val="12"/>
        <rFont val="方正仿宋简体"/>
        <family val="4"/>
      </rPr>
      <t>地方政府向国际组织借款收入</t>
    </r>
  </si>
  <si>
    <r>
      <t xml:space="preserve">    </t>
    </r>
    <r>
      <rPr>
        <sz val="12"/>
        <rFont val="方正仿宋简体"/>
        <family val="4"/>
      </rPr>
      <t>地方政府其他一般债务收入</t>
    </r>
  </si>
  <si>
    <t>转移性收入</t>
  </si>
  <si>
    <t>110A</t>
  </si>
  <si>
    <t>上级补助收入</t>
  </si>
  <si>
    <r>
      <t xml:space="preserve">     </t>
    </r>
    <r>
      <rPr>
        <sz val="12"/>
        <rFont val="方正仿宋简体"/>
        <family val="4"/>
      </rPr>
      <t>返还性收入</t>
    </r>
  </si>
  <si>
    <r>
      <t xml:space="preserve">         </t>
    </r>
    <r>
      <rPr>
        <sz val="12"/>
        <rFont val="方正仿宋简体"/>
        <family val="4"/>
      </rPr>
      <t>所得税基数返还收入</t>
    </r>
  </si>
  <si>
    <r>
      <t xml:space="preserve">         </t>
    </r>
    <r>
      <rPr>
        <sz val="12"/>
        <rFont val="方正仿宋简体"/>
        <family val="4"/>
      </rPr>
      <t>成品油税费改革税收返还收入</t>
    </r>
  </si>
  <si>
    <r>
      <t xml:space="preserve">         </t>
    </r>
    <r>
      <rPr>
        <sz val="12"/>
        <rFont val="方正仿宋简体"/>
        <family val="4"/>
      </rPr>
      <t>增值税税收返还收入</t>
    </r>
  </si>
  <si>
    <r>
      <t xml:space="preserve">         </t>
    </r>
    <r>
      <rPr>
        <sz val="12"/>
        <rFont val="方正仿宋简体"/>
        <family val="4"/>
      </rPr>
      <t>消费税税收返还收入</t>
    </r>
  </si>
  <si>
    <r>
      <t xml:space="preserve">         </t>
    </r>
    <r>
      <rPr>
        <sz val="12"/>
        <rFont val="方正仿宋简体"/>
        <family val="4"/>
      </rPr>
      <t>增值税五五分享税收返还收入</t>
    </r>
  </si>
  <si>
    <r>
      <t xml:space="preserve">         </t>
    </r>
    <r>
      <rPr>
        <sz val="12"/>
        <rFont val="方正仿宋简体"/>
        <family val="4"/>
      </rPr>
      <t>其他税收返还收入</t>
    </r>
  </si>
  <si>
    <r>
      <t xml:space="preserve">     </t>
    </r>
    <r>
      <rPr>
        <b/>
        <sz val="12"/>
        <rFont val="方正仿宋简体"/>
        <family val="4"/>
      </rPr>
      <t>一般性转移支付收入</t>
    </r>
  </si>
  <si>
    <r>
      <t xml:space="preserve">         </t>
    </r>
    <r>
      <rPr>
        <sz val="12"/>
        <rFont val="方正仿宋简体"/>
        <family val="4"/>
      </rPr>
      <t>体制补助收入</t>
    </r>
  </si>
  <si>
    <r>
      <t xml:space="preserve">         </t>
    </r>
    <r>
      <rPr>
        <sz val="12"/>
        <rFont val="方正仿宋简体"/>
        <family val="4"/>
      </rPr>
      <t>均衡性转移支付收入</t>
    </r>
  </si>
  <si>
    <r>
      <t xml:space="preserve">         </t>
    </r>
    <r>
      <rPr>
        <sz val="12"/>
        <rFont val="方正仿宋简体"/>
        <family val="4"/>
      </rPr>
      <t>县级基本财力保障机制奖补资金收入</t>
    </r>
  </si>
  <si>
    <r>
      <t xml:space="preserve">         </t>
    </r>
    <r>
      <rPr>
        <sz val="12"/>
        <rFont val="方正仿宋简体"/>
        <family val="4"/>
      </rPr>
      <t>结算补助收入</t>
    </r>
  </si>
  <si>
    <r>
      <t xml:space="preserve">         </t>
    </r>
    <r>
      <rPr>
        <sz val="12"/>
        <rFont val="方正仿宋简体"/>
        <family val="4"/>
      </rPr>
      <t>资源枯竭型城市转移支付补助收入</t>
    </r>
  </si>
  <si>
    <r>
      <t xml:space="preserve">         </t>
    </r>
    <r>
      <rPr>
        <sz val="12"/>
        <rFont val="方正仿宋简体"/>
        <family val="4"/>
      </rPr>
      <t>企业事业单位划转补助收入</t>
    </r>
  </si>
  <si>
    <r>
      <t xml:space="preserve">         </t>
    </r>
    <r>
      <rPr>
        <sz val="12"/>
        <rFont val="方正仿宋简体"/>
        <family val="4"/>
      </rPr>
      <t>产粮（油）大县奖励资金收入</t>
    </r>
  </si>
  <si>
    <r>
      <t xml:space="preserve">         </t>
    </r>
    <r>
      <rPr>
        <sz val="12"/>
        <rFont val="方正仿宋简体"/>
        <family val="4"/>
      </rPr>
      <t>重点生态功能区转移支付收入</t>
    </r>
  </si>
  <si>
    <r>
      <t xml:space="preserve">         </t>
    </r>
    <r>
      <rPr>
        <sz val="12"/>
        <rFont val="方正仿宋简体"/>
        <family val="4"/>
      </rPr>
      <t>固定数额补助收入</t>
    </r>
  </si>
  <si>
    <r>
      <t xml:space="preserve">         </t>
    </r>
    <r>
      <rPr>
        <sz val="12"/>
        <rFont val="方正仿宋简体"/>
        <family val="4"/>
      </rPr>
      <t>革命老区转移支付收入</t>
    </r>
  </si>
  <si>
    <r>
      <t xml:space="preserve">         </t>
    </r>
    <r>
      <rPr>
        <sz val="12"/>
        <rFont val="方正仿宋简体"/>
        <family val="4"/>
      </rPr>
      <t>民族地区转移支付收入</t>
    </r>
  </si>
  <si>
    <r>
      <t xml:space="preserve">         </t>
    </r>
    <r>
      <rPr>
        <sz val="12"/>
        <rFont val="方正仿宋简体"/>
        <family val="4"/>
      </rPr>
      <t>边境地区转移支付收入</t>
    </r>
  </si>
  <si>
    <r>
      <t xml:space="preserve">         </t>
    </r>
    <r>
      <rPr>
        <sz val="12"/>
        <rFont val="方正仿宋简体"/>
        <family val="4"/>
      </rPr>
      <t>贫困地区转移支付收入</t>
    </r>
  </si>
  <si>
    <r>
      <t xml:space="preserve">         </t>
    </r>
    <r>
      <rPr>
        <sz val="12"/>
        <rFont val="方正仿宋简体"/>
        <family val="4"/>
      </rPr>
      <t>一般公共服务共同财政事权转移支付收入</t>
    </r>
  </si>
  <si>
    <r>
      <t xml:space="preserve">         </t>
    </r>
    <r>
      <rPr>
        <sz val="12"/>
        <rFont val="方正仿宋简体"/>
        <family val="4"/>
      </rPr>
      <t>外交共同财政事权转移支付收入</t>
    </r>
  </si>
  <si>
    <r>
      <t xml:space="preserve">         </t>
    </r>
    <r>
      <rPr>
        <sz val="12"/>
        <rFont val="方正仿宋简体"/>
        <family val="4"/>
      </rPr>
      <t>国防共同财政事权转移支付收入</t>
    </r>
  </si>
  <si>
    <r>
      <t xml:space="preserve">         </t>
    </r>
    <r>
      <rPr>
        <sz val="12"/>
        <rFont val="方正仿宋简体"/>
        <family val="4"/>
      </rPr>
      <t>公共安全共同财政事权转移支付收入</t>
    </r>
  </si>
  <si>
    <r>
      <t xml:space="preserve">         </t>
    </r>
    <r>
      <rPr>
        <sz val="12"/>
        <rFont val="方正仿宋简体"/>
        <family val="4"/>
      </rPr>
      <t>教育共同财政事权转移支付收入</t>
    </r>
  </si>
  <si>
    <r>
      <t xml:space="preserve">         </t>
    </r>
    <r>
      <rPr>
        <sz val="12"/>
        <rFont val="方正仿宋简体"/>
        <family val="4"/>
      </rPr>
      <t>科学技术共同财政事权转移支付收入</t>
    </r>
  </si>
  <si>
    <r>
      <t xml:space="preserve">         </t>
    </r>
    <r>
      <rPr>
        <sz val="12"/>
        <rFont val="方正仿宋简体"/>
        <family val="4"/>
      </rPr>
      <t>文化旅游体育与传媒共同财政事权转移支付收入</t>
    </r>
  </si>
  <si>
    <r>
      <t xml:space="preserve">         </t>
    </r>
    <r>
      <rPr>
        <sz val="12"/>
        <rFont val="方正仿宋简体"/>
        <family val="4"/>
      </rPr>
      <t>社会保障和就业共同财政事权转移支付收入</t>
    </r>
  </si>
  <si>
    <r>
      <t xml:space="preserve">         </t>
    </r>
    <r>
      <rPr>
        <sz val="12"/>
        <rFont val="方正仿宋简体"/>
        <family val="4"/>
      </rPr>
      <t>医疗卫生共同财政事权转移支付收入</t>
    </r>
  </si>
  <si>
    <r>
      <t xml:space="preserve">         </t>
    </r>
    <r>
      <rPr>
        <sz val="12"/>
        <rFont val="方正仿宋简体"/>
        <family val="4"/>
      </rPr>
      <t>节能环保共同财政事权转移支付收入</t>
    </r>
  </si>
  <si>
    <r>
      <t xml:space="preserve">         </t>
    </r>
    <r>
      <rPr>
        <sz val="12"/>
        <rFont val="方正仿宋简体"/>
        <family val="4"/>
      </rPr>
      <t>城乡社区共同财政事权转移支付收入</t>
    </r>
  </si>
  <si>
    <r>
      <t xml:space="preserve">         </t>
    </r>
    <r>
      <rPr>
        <sz val="12"/>
        <rFont val="方正仿宋简体"/>
        <family val="4"/>
      </rPr>
      <t>农林水共同财政事权转移支付收入</t>
    </r>
  </si>
  <si>
    <r>
      <t xml:space="preserve">         </t>
    </r>
    <r>
      <rPr>
        <sz val="12"/>
        <rFont val="方正仿宋简体"/>
        <family val="4"/>
      </rPr>
      <t>交通运输共同财政事权转移支付收入</t>
    </r>
  </si>
  <si>
    <r>
      <t xml:space="preserve">         </t>
    </r>
    <r>
      <rPr>
        <sz val="12"/>
        <rFont val="方正仿宋简体"/>
        <family val="4"/>
      </rPr>
      <t>资源勘探信息等共同财政事权转移支付收入</t>
    </r>
  </si>
  <si>
    <r>
      <t xml:space="preserve">         </t>
    </r>
    <r>
      <rPr>
        <sz val="12"/>
        <rFont val="方正仿宋简体"/>
        <family val="4"/>
      </rPr>
      <t>商业服务业等共同财政事权转移支付收入</t>
    </r>
  </si>
  <si>
    <r>
      <t xml:space="preserve">         </t>
    </r>
    <r>
      <rPr>
        <sz val="12"/>
        <rFont val="方正仿宋简体"/>
        <family val="4"/>
      </rPr>
      <t>金融共同财政事权转移支付收入</t>
    </r>
  </si>
  <si>
    <r>
      <t xml:space="preserve">         </t>
    </r>
    <r>
      <rPr>
        <sz val="12"/>
        <rFont val="方正仿宋简体"/>
        <family val="4"/>
      </rPr>
      <t>自然资源海洋气象等共同财政事权转移支付收入</t>
    </r>
  </si>
  <si>
    <r>
      <t xml:space="preserve">         </t>
    </r>
    <r>
      <rPr>
        <sz val="12"/>
        <rFont val="方正仿宋简体"/>
        <family val="4"/>
      </rPr>
      <t>住房保障共同财政事权转移支付收入</t>
    </r>
  </si>
  <si>
    <r>
      <t xml:space="preserve">         </t>
    </r>
    <r>
      <rPr>
        <sz val="12"/>
        <rFont val="方正仿宋简体"/>
        <family val="4"/>
      </rPr>
      <t>粮油物资储备共同财政事权转移支付收入</t>
    </r>
  </si>
  <si>
    <r>
      <t xml:space="preserve">         </t>
    </r>
    <r>
      <rPr>
        <sz val="12"/>
        <rFont val="方正仿宋简体"/>
        <family val="4"/>
      </rPr>
      <t>灾害防治及应急管理共同财政事权转移支付收入</t>
    </r>
  </si>
  <si>
    <r>
      <t xml:space="preserve">         </t>
    </r>
    <r>
      <rPr>
        <sz val="12"/>
        <rFont val="方正仿宋简体"/>
        <family val="4"/>
      </rPr>
      <t>其他共同财政事权转移支付收入</t>
    </r>
  </si>
  <si>
    <t xml:space="preserve">     增值税留抵退税转移支付支出</t>
  </si>
  <si>
    <t xml:space="preserve">     其他退税减税降费转移支付支出</t>
  </si>
  <si>
    <t xml:space="preserve">     补充县区财力转移支付支出</t>
  </si>
  <si>
    <r>
      <t xml:space="preserve">         </t>
    </r>
    <r>
      <rPr>
        <sz val="12"/>
        <rFont val="方正仿宋简体"/>
        <family val="4"/>
      </rPr>
      <t>其他一般性转移支付收入</t>
    </r>
  </si>
  <si>
    <r>
      <t xml:space="preserve">     </t>
    </r>
    <r>
      <rPr>
        <b/>
        <sz val="12"/>
        <rFont val="方正仿宋简体"/>
        <family val="4"/>
      </rPr>
      <t>专项转移支付收入</t>
    </r>
  </si>
  <si>
    <r>
      <t xml:space="preserve">         </t>
    </r>
    <r>
      <rPr>
        <sz val="12"/>
        <rFont val="方正仿宋简体"/>
        <family val="4"/>
      </rPr>
      <t>一般公共服务</t>
    </r>
  </si>
  <si>
    <r>
      <t xml:space="preserve">         </t>
    </r>
    <r>
      <rPr>
        <sz val="12"/>
        <rFont val="方正仿宋简体"/>
        <family val="4"/>
      </rPr>
      <t>外交</t>
    </r>
  </si>
  <si>
    <r>
      <t xml:space="preserve">         </t>
    </r>
    <r>
      <rPr>
        <sz val="12"/>
        <rFont val="方正仿宋简体"/>
        <family val="4"/>
      </rPr>
      <t>国防</t>
    </r>
  </si>
  <si>
    <r>
      <t xml:space="preserve">         </t>
    </r>
    <r>
      <rPr>
        <sz val="12"/>
        <rFont val="方正仿宋简体"/>
        <family val="4"/>
      </rPr>
      <t>公共安全</t>
    </r>
  </si>
  <si>
    <r>
      <t xml:space="preserve">         </t>
    </r>
    <r>
      <rPr>
        <sz val="12"/>
        <rFont val="方正仿宋简体"/>
        <family val="4"/>
      </rPr>
      <t>教育</t>
    </r>
  </si>
  <si>
    <r>
      <t xml:space="preserve">         </t>
    </r>
    <r>
      <rPr>
        <sz val="12"/>
        <rFont val="方正仿宋简体"/>
        <family val="4"/>
      </rPr>
      <t>科学技术</t>
    </r>
  </si>
  <si>
    <r>
      <t xml:space="preserve">         </t>
    </r>
    <r>
      <rPr>
        <sz val="12"/>
        <rFont val="方正仿宋简体"/>
        <family val="4"/>
      </rPr>
      <t>文化旅游体育与传媒</t>
    </r>
  </si>
  <si>
    <r>
      <t xml:space="preserve">         </t>
    </r>
    <r>
      <rPr>
        <sz val="12"/>
        <rFont val="方正仿宋简体"/>
        <family val="4"/>
      </rPr>
      <t>社会保障和就业</t>
    </r>
  </si>
  <si>
    <r>
      <t xml:space="preserve">         </t>
    </r>
    <r>
      <rPr>
        <sz val="12"/>
        <rFont val="方正仿宋简体"/>
        <family val="4"/>
      </rPr>
      <t>卫生健康</t>
    </r>
  </si>
  <si>
    <r>
      <t xml:space="preserve">         </t>
    </r>
    <r>
      <rPr>
        <sz val="12"/>
        <rFont val="方正仿宋简体"/>
        <family val="4"/>
      </rPr>
      <t>节能环保</t>
    </r>
  </si>
  <si>
    <r>
      <t xml:space="preserve">         </t>
    </r>
    <r>
      <rPr>
        <sz val="12"/>
        <rFont val="方正仿宋简体"/>
        <family val="4"/>
      </rPr>
      <t>城乡社区</t>
    </r>
  </si>
  <si>
    <r>
      <t xml:space="preserve">         </t>
    </r>
    <r>
      <rPr>
        <sz val="12"/>
        <rFont val="方正仿宋简体"/>
        <family val="4"/>
      </rPr>
      <t>农林水</t>
    </r>
  </si>
  <si>
    <r>
      <t xml:space="preserve">         </t>
    </r>
    <r>
      <rPr>
        <sz val="12"/>
        <rFont val="方正仿宋简体"/>
        <family val="4"/>
      </rPr>
      <t>交通运输</t>
    </r>
  </si>
  <si>
    <r>
      <t xml:space="preserve">         </t>
    </r>
    <r>
      <rPr>
        <sz val="12"/>
        <rFont val="方正仿宋简体"/>
        <family val="4"/>
      </rPr>
      <t>资源勘探信息等</t>
    </r>
  </si>
  <si>
    <r>
      <t xml:space="preserve">         </t>
    </r>
    <r>
      <rPr>
        <sz val="12"/>
        <rFont val="方正仿宋简体"/>
        <family val="4"/>
      </rPr>
      <t>商业服务业等</t>
    </r>
  </si>
  <si>
    <r>
      <t xml:space="preserve">         </t>
    </r>
    <r>
      <rPr>
        <sz val="12"/>
        <rFont val="方正仿宋简体"/>
        <family val="4"/>
      </rPr>
      <t>金融</t>
    </r>
  </si>
  <si>
    <r>
      <t xml:space="preserve">         </t>
    </r>
    <r>
      <rPr>
        <sz val="12"/>
        <rFont val="方正仿宋简体"/>
        <family val="4"/>
      </rPr>
      <t>自然资源海洋气象</t>
    </r>
  </si>
  <si>
    <r>
      <t xml:space="preserve">         </t>
    </r>
    <r>
      <rPr>
        <sz val="12"/>
        <rFont val="方正仿宋简体"/>
        <family val="4"/>
      </rPr>
      <t>住房保障</t>
    </r>
  </si>
  <si>
    <r>
      <t xml:space="preserve">         </t>
    </r>
    <r>
      <rPr>
        <sz val="12"/>
        <rFont val="方正仿宋简体"/>
        <family val="4"/>
      </rPr>
      <t>粮油物资储备</t>
    </r>
  </si>
  <si>
    <r>
      <t xml:space="preserve">         </t>
    </r>
    <r>
      <rPr>
        <sz val="12"/>
        <rFont val="方正仿宋简体"/>
        <family val="4"/>
      </rPr>
      <t>灾害防治及应急管理</t>
    </r>
  </si>
  <si>
    <r>
      <t xml:space="preserve">         </t>
    </r>
    <r>
      <rPr>
        <sz val="12"/>
        <rFont val="方正仿宋简体"/>
        <family val="4"/>
      </rPr>
      <t>其他专项转移支付</t>
    </r>
  </si>
  <si>
    <r>
      <t xml:space="preserve">     </t>
    </r>
    <r>
      <rPr>
        <b/>
        <sz val="12"/>
        <rFont val="方正仿宋简体"/>
        <family val="4"/>
      </rPr>
      <t>上解收入</t>
    </r>
  </si>
  <si>
    <r>
      <t xml:space="preserve">         </t>
    </r>
    <r>
      <rPr>
        <sz val="12"/>
        <rFont val="方正仿宋简体"/>
        <family val="4"/>
      </rPr>
      <t>体制上解收入</t>
    </r>
  </si>
  <si>
    <r>
      <t xml:space="preserve">         </t>
    </r>
    <r>
      <rPr>
        <sz val="12"/>
        <rFont val="方正仿宋简体"/>
        <family val="4"/>
      </rPr>
      <t>专项上解收入</t>
    </r>
  </si>
  <si>
    <r>
      <t xml:space="preserve">     </t>
    </r>
    <r>
      <rPr>
        <b/>
        <sz val="12"/>
        <rFont val="方正仿宋简体"/>
        <family val="4"/>
      </rPr>
      <t>上年结余收入</t>
    </r>
  </si>
  <si>
    <r>
      <t xml:space="preserve">     </t>
    </r>
    <r>
      <rPr>
        <b/>
        <sz val="12"/>
        <rFont val="方正仿宋简体"/>
        <family val="4"/>
      </rPr>
      <t>调入资金</t>
    </r>
  </si>
  <si>
    <r>
      <t xml:space="preserve">         </t>
    </r>
    <r>
      <rPr>
        <sz val="12"/>
        <rFont val="方正仿宋简体"/>
        <family val="4"/>
      </rPr>
      <t>从政府性基金预算调入</t>
    </r>
  </si>
  <si>
    <r>
      <t xml:space="preserve">         </t>
    </r>
    <r>
      <rPr>
        <sz val="12"/>
        <rFont val="方正仿宋简体"/>
        <family val="4"/>
      </rPr>
      <t>从国有资本经营预算调入</t>
    </r>
  </si>
  <si>
    <r>
      <t xml:space="preserve">         </t>
    </r>
    <r>
      <rPr>
        <sz val="12"/>
        <rFont val="方正仿宋简体"/>
        <family val="4"/>
      </rPr>
      <t>从抗疫特别国债调入</t>
    </r>
  </si>
  <si>
    <r>
      <t xml:space="preserve">         </t>
    </r>
    <r>
      <rPr>
        <sz val="12"/>
        <rFont val="方正仿宋简体"/>
        <family val="4"/>
      </rPr>
      <t>从其他资金调入</t>
    </r>
  </si>
  <si>
    <r>
      <t xml:space="preserve">     </t>
    </r>
    <r>
      <rPr>
        <sz val="12"/>
        <rFont val="方正仿宋简体"/>
        <family val="4"/>
      </rPr>
      <t>地方政府一般债务转贷收入</t>
    </r>
  </si>
  <si>
    <r>
      <t xml:space="preserve">         </t>
    </r>
    <r>
      <rPr>
        <sz val="12"/>
        <rFont val="方正仿宋简体"/>
        <family val="4"/>
      </rPr>
      <t>地方政府一般债券转贷收入</t>
    </r>
  </si>
  <si>
    <r>
      <t xml:space="preserve">         </t>
    </r>
    <r>
      <rPr>
        <sz val="12"/>
        <rFont val="方正仿宋简体"/>
        <family val="4"/>
      </rPr>
      <t>地方政府向外国政府借款转贷收入</t>
    </r>
  </si>
  <si>
    <r>
      <t xml:space="preserve">         </t>
    </r>
    <r>
      <rPr>
        <sz val="12"/>
        <rFont val="方正仿宋简体"/>
        <family val="4"/>
      </rPr>
      <t>地方政府向国际组织借款转贷收入</t>
    </r>
  </si>
  <si>
    <r>
      <t xml:space="preserve">         </t>
    </r>
    <r>
      <rPr>
        <sz val="12"/>
        <rFont val="方正仿宋简体"/>
        <family val="4"/>
      </rPr>
      <t>地方政府其他一般债务转贷收入</t>
    </r>
  </si>
  <si>
    <r>
      <t xml:space="preserve">     </t>
    </r>
    <r>
      <rPr>
        <sz val="12"/>
        <rFont val="方正仿宋简体"/>
        <family val="4"/>
      </rPr>
      <t>接受其他地区援助收入</t>
    </r>
  </si>
  <si>
    <r>
      <t xml:space="preserve">     </t>
    </r>
    <r>
      <rPr>
        <sz val="12"/>
        <rFont val="方正仿宋简体"/>
        <family val="4"/>
      </rPr>
      <t>动用预算稳定调节基金</t>
    </r>
  </si>
  <si>
    <t>收  入  总  计</t>
  </si>
  <si>
    <t>附表二</t>
  </si>
  <si>
    <t>双柏县2022年一般公共预算支出执行情况表</t>
  </si>
  <si>
    <r>
      <rPr>
        <sz val="12"/>
        <color indexed="8"/>
        <rFont val="方正仿宋简体"/>
        <family val="4"/>
      </rPr>
      <t>单位：万元</t>
    </r>
  </si>
  <si>
    <r>
      <rPr>
        <b/>
        <sz val="12"/>
        <color indexed="8"/>
        <rFont val="方正仿宋简体"/>
        <family val="4"/>
      </rPr>
      <t>科目编码</t>
    </r>
  </si>
  <si>
    <r>
      <rPr>
        <b/>
        <sz val="12"/>
        <color indexed="8"/>
        <rFont val="方正仿宋简体"/>
        <family val="4"/>
      </rPr>
      <t>项</t>
    </r>
    <r>
      <rPr>
        <b/>
        <sz val="12"/>
        <color indexed="8"/>
        <rFont val="Times New Roman"/>
        <family val="1"/>
      </rPr>
      <t xml:space="preserve">    </t>
    </r>
    <r>
      <rPr>
        <b/>
        <sz val="12"/>
        <color indexed="8"/>
        <rFont val="方正仿宋简体"/>
        <family val="4"/>
      </rPr>
      <t>目</t>
    </r>
  </si>
  <si>
    <r>
      <rPr>
        <b/>
        <sz val="12"/>
        <color indexed="8"/>
        <rFont val="方正仿宋简体"/>
        <family val="4"/>
      </rPr>
      <t>金额</t>
    </r>
  </si>
  <si>
    <r>
      <rPr>
        <b/>
        <sz val="12"/>
        <color indexed="8"/>
        <rFont val="方正仿宋简体"/>
        <family val="4"/>
      </rPr>
      <t>增幅（％）</t>
    </r>
  </si>
  <si>
    <r>
      <t xml:space="preserve">  </t>
    </r>
    <r>
      <rPr>
        <b/>
        <sz val="12"/>
        <rFont val="方正仿宋简体"/>
        <family val="4"/>
      </rPr>
      <t>一般公共服务支出</t>
    </r>
  </si>
  <si>
    <r>
      <t xml:space="preserve">    </t>
    </r>
    <r>
      <rPr>
        <sz val="12"/>
        <rFont val="方正仿宋简体"/>
        <family val="4"/>
      </rPr>
      <t>人大事务</t>
    </r>
  </si>
  <si>
    <r>
      <t xml:space="preserve">      </t>
    </r>
    <r>
      <rPr>
        <sz val="12"/>
        <rFont val="方正仿宋简体"/>
        <family val="4"/>
      </rPr>
      <t>行政运行</t>
    </r>
  </si>
  <si>
    <r>
      <t xml:space="preserve">      </t>
    </r>
    <r>
      <rPr>
        <sz val="12"/>
        <rFont val="方正仿宋简体"/>
        <family val="4"/>
      </rPr>
      <t>一般行政管理事务</t>
    </r>
  </si>
  <si>
    <r>
      <t xml:space="preserve">      </t>
    </r>
    <r>
      <rPr>
        <sz val="12"/>
        <rFont val="方正仿宋简体"/>
        <family val="4"/>
      </rPr>
      <t>机关服务</t>
    </r>
  </si>
  <si>
    <r>
      <t xml:space="preserve">      </t>
    </r>
    <r>
      <rPr>
        <sz val="12"/>
        <rFont val="方正仿宋简体"/>
        <family val="4"/>
      </rPr>
      <t>人大会议</t>
    </r>
  </si>
  <si>
    <r>
      <t xml:space="preserve">      </t>
    </r>
    <r>
      <rPr>
        <sz val="12"/>
        <rFont val="方正仿宋简体"/>
        <family val="4"/>
      </rPr>
      <t>人大立法</t>
    </r>
  </si>
  <si>
    <r>
      <t xml:space="preserve">      </t>
    </r>
    <r>
      <rPr>
        <sz val="12"/>
        <rFont val="方正仿宋简体"/>
        <family val="4"/>
      </rPr>
      <t>人大监督</t>
    </r>
  </si>
  <si>
    <r>
      <t xml:space="preserve">      </t>
    </r>
    <r>
      <rPr>
        <sz val="12"/>
        <rFont val="方正仿宋简体"/>
        <family val="4"/>
      </rPr>
      <t>人大代表履职能力提升</t>
    </r>
  </si>
  <si>
    <r>
      <t xml:space="preserve">      </t>
    </r>
    <r>
      <rPr>
        <sz val="12"/>
        <rFont val="方正仿宋简体"/>
        <family val="4"/>
      </rPr>
      <t>代表工作</t>
    </r>
  </si>
  <si>
    <r>
      <t xml:space="preserve">      </t>
    </r>
    <r>
      <rPr>
        <sz val="12"/>
        <rFont val="方正仿宋简体"/>
        <family val="4"/>
      </rPr>
      <t>人大信访工作</t>
    </r>
  </si>
  <si>
    <r>
      <t xml:space="preserve">      </t>
    </r>
    <r>
      <rPr>
        <sz val="12"/>
        <rFont val="方正仿宋简体"/>
        <family val="4"/>
      </rPr>
      <t>事业运行</t>
    </r>
  </si>
  <si>
    <r>
      <t xml:space="preserve">      </t>
    </r>
    <r>
      <rPr>
        <sz val="12"/>
        <rFont val="方正仿宋简体"/>
        <family val="4"/>
      </rPr>
      <t>其他人大事务支出</t>
    </r>
  </si>
  <si>
    <r>
      <t xml:space="preserve">    </t>
    </r>
    <r>
      <rPr>
        <sz val="12"/>
        <rFont val="方正仿宋简体"/>
        <family val="4"/>
      </rPr>
      <t>政协事务</t>
    </r>
  </si>
  <si>
    <r>
      <t xml:space="preserve">      </t>
    </r>
    <r>
      <rPr>
        <sz val="12"/>
        <rFont val="方正仿宋简体"/>
        <family val="4"/>
      </rPr>
      <t>政协会议</t>
    </r>
  </si>
  <si>
    <r>
      <t xml:space="preserve">      </t>
    </r>
    <r>
      <rPr>
        <sz val="12"/>
        <rFont val="方正仿宋简体"/>
        <family val="4"/>
      </rPr>
      <t>委员视察</t>
    </r>
  </si>
  <si>
    <r>
      <t xml:space="preserve">      </t>
    </r>
    <r>
      <rPr>
        <sz val="12"/>
        <rFont val="方正仿宋简体"/>
        <family val="4"/>
      </rPr>
      <t>参政议政</t>
    </r>
  </si>
  <si>
    <r>
      <t xml:space="preserve">      </t>
    </r>
    <r>
      <rPr>
        <sz val="12"/>
        <rFont val="方正仿宋简体"/>
        <family val="4"/>
      </rPr>
      <t>其他政协事务支出</t>
    </r>
  </si>
  <si>
    <r>
      <t xml:space="preserve">    </t>
    </r>
    <r>
      <rPr>
        <sz val="12"/>
        <rFont val="方正仿宋简体"/>
        <family val="4"/>
      </rPr>
      <t>政府办公厅</t>
    </r>
    <r>
      <rPr>
        <sz val="12"/>
        <rFont val="Times New Roman"/>
        <family val="1"/>
      </rPr>
      <t>(</t>
    </r>
    <r>
      <rPr>
        <sz val="12"/>
        <rFont val="方正仿宋简体"/>
        <family val="4"/>
      </rPr>
      <t>室</t>
    </r>
    <r>
      <rPr>
        <sz val="12"/>
        <rFont val="Times New Roman"/>
        <family val="1"/>
      </rPr>
      <t>)</t>
    </r>
    <r>
      <rPr>
        <sz val="12"/>
        <rFont val="方正仿宋简体"/>
        <family val="4"/>
      </rPr>
      <t>及相关机构事务</t>
    </r>
  </si>
  <si>
    <r>
      <t xml:space="preserve">      </t>
    </r>
    <r>
      <rPr>
        <sz val="12"/>
        <rFont val="方正仿宋简体"/>
        <family val="4"/>
      </rPr>
      <t>专项服务</t>
    </r>
  </si>
  <si>
    <r>
      <t xml:space="preserve">      </t>
    </r>
    <r>
      <rPr>
        <sz val="12"/>
        <rFont val="方正仿宋简体"/>
        <family val="4"/>
      </rPr>
      <t>专项业务及机关事务管理</t>
    </r>
  </si>
  <si>
    <r>
      <t xml:space="preserve">      </t>
    </r>
    <r>
      <rPr>
        <sz val="12"/>
        <rFont val="方正仿宋简体"/>
        <family val="4"/>
      </rPr>
      <t>政务公开审批</t>
    </r>
  </si>
  <si>
    <r>
      <t xml:space="preserve">      </t>
    </r>
    <r>
      <rPr>
        <sz val="12"/>
        <rFont val="方正仿宋简体"/>
        <family val="4"/>
      </rPr>
      <t>信访事务</t>
    </r>
  </si>
  <si>
    <r>
      <t xml:space="preserve">      </t>
    </r>
    <r>
      <rPr>
        <sz val="12"/>
        <rFont val="方正仿宋简体"/>
        <family val="4"/>
      </rPr>
      <t>参事事务</t>
    </r>
  </si>
  <si>
    <r>
      <t xml:space="preserve">      </t>
    </r>
    <r>
      <rPr>
        <sz val="12"/>
        <rFont val="方正仿宋简体"/>
        <family val="4"/>
      </rPr>
      <t>其他政府办公厅</t>
    </r>
    <r>
      <rPr>
        <sz val="12"/>
        <rFont val="Times New Roman"/>
        <family val="1"/>
      </rPr>
      <t>(</t>
    </r>
    <r>
      <rPr>
        <sz val="12"/>
        <rFont val="方正仿宋简体"/>
        <family val="4"/>
      </rPr>
      <t>室</t>
    </r>
    <r>
      <rPr>
        <sz val="12"/>
        <rFont val="Times New Roman"/>
        <family val="1"/>
      </rPr>
      <t>)</t>
    </r>
    <r>
      <rPr>
        <sz val="12"/>
        <rFont val="方正仿宋简体"/>
        <family val="4"/>
      </rPr>
      <t>及相关机构事务支出</t>
    </r>
  </si>
  <si>
    <r>
      <t xml:space="preserve">    </t>
    </r>
    <r>
      <rPr>
        <sz val="12"/>
        <rFont val="方正仿宋简体"/>
        <family val="4"/>
      </rPr>
      <t>发展与改革事务</t>
    </r>
  </si>
  <si>
    <r>
      <t xml:space="preserve">      </t>
    </r>
    <r>
      <rPr>
        <sz val="12"/>
        <rFont val="方正仿宋简体"/>
        <family val="4"/>
      </rPr>
      <t>战略规划与实施</t>
    </r>
  </si>
  <si>
    <r>
      <t xml:space="preserve">      </t>
    </r>
    <r>
      <rPr>
        <sz val="12"/>
        <rFont val="方正仿宋简体"/>
        <family val="4"/>
      </rPr>
      <t>日常经济运行调节</t>
    </r>
  </si>
  <si>
    <r>
      <t xml:space="preserve">      </t>
    </r>
    <r>
      <rPr>
        <sz val="12"/>
        <rFont val="方正仿宋简体"/>
        <family val="4"/>
      </rPr>
      <t>社会事业发展规划</t>
    </r>
  </si>
  <si>
    <r>
      <t xml:space="preserve">      </t>
    </r>
    <r>
      <rPr>
        <sz val="12"/>
        <rFont val="方正仿宋简体"/>
        <family val="4"/>
      </rPr>
      <t>经济体制改革研究</t>
    </r>
  </si>
  <si>
    <r>
      <t xml:space="preserve">      </t>
    </r>
    <r>
      <rPr>
        <sz val="12"/>
        <rFont val="方正仿宋简体"/>
        <family val="4"/>
      </rPr>
      <t>物价管理</t>
    </r>
  </si>
  <si>
    <r>
      <t xml:space="preserve">      </t>
    </r>
    <r>
      <rPr>
        <sz val="12"/>
        <rFont val="方正仿宋简体"/>
        <family val="4"/>
      </rPr>
      <t>其他发展与改革事务支出</t>
    </r>
  </si>
  <si>
    <r>
      <t xml:space="preserve">    </t>
    </r>
    <r>
      <rPr>
        <sz val="12"/>
        <rFont val="方正仿宋简体"/>
        <family val="4"/>
      </rPr>
      <t>统计信息事务</t>
    </r>
  </si>
  <si>
    <r>
      <t xml:space="preserve">      </t>
    </r>
    <r>
      <rPr>
        <sz val="12"/>
        <rFont val="方正仿宋简体"/>
        <family val="4"/>
      </rPr>
      <t>信息事务</t>
    </r>
  </si>
  <si>
    <r>
      <t xml:space="preserve">      </t>
    </r>
    <r>
      <rPr>
        <sz val="12"/>
        <rFont val="方正仿宋简体"/>
        <family val="4"/>
      </rPr>
      <t>专项统计业务</t>
    </r>
  </si>
  <si>
    <r>
      <t xml:space="preserve">      </t>
    </r>
    <r>
      <rPr>
        <sz val="12"/>
        <rFont val="方正仿宋简体"/>
        <family val="4"/>
      </rPr>
      <t>统计管理</t>
    </r>
  </si>
  <si>
    <r>
      <t xml:space="preserve">      </t>
    </r>
    <r>
      <rPr>
        <sz val="12"/>
        <rFont val="方正仿宋简体"/>
        <family val="4"/>
      </rPr>
      <t>专项普查活动</t>
    </r>
  </si>
  <si>
    <r>
      <t xml:space="preserve">      </t>
    </r>
    <r>
      <rPr>
        <sz val="12"/>
        <rFont val="方正仿宋简体"/>
        <family val="4"/>
      </rPr>
      <t>统计抽样调查</t>
    </r>
  </si>
  <si>
    <r>
      <t xml:space="preserve">      </t>
    </r>
    <r>
      <rPr>
        <sz val="12"/>
        <rFont val="方正仿宋简体"/>
        <family val="4"/>
      </rPr>
      <t>其他统计信息事务支出</t>
    </r>
  </si>
  <si>
    <r>
      <t xml:space="preserve">    </t>
    </r>
    <r>
      <rPr>
        <sz val="12"/>
        <rFont val="方正仿宋简体"/>
        <family val="4"/>
      </rPr>
      <t>财政事务</t>
    </r>
  </si>
  <si>
    <r>
      <t xml:space="preserve">      </t>
    </r>
    <r>
      <rPr>
        <sz val="12"/>
        <rFont val="方正仿宋简体"/>
        <family val="4"/>
      </rPr>
      <t>预算改革业务</t>
    </r>
  </si>
  <si>
    <r>
      <t xml:space="preserve">      </t>
    </r>
    <r>
      <rPr>
        <sz val="12"/>
        <rFont val="方正仿宋简体"/>
        <family val="4"/>
      </rPr>
      <t>财政国库业务</t>
    </r>
  </si>
  <si>
    <r>
      <t xml:space="preserve">      </t>
    </r>
    <r>
      <rPr>
        <sz val="12"/>
        <rFont val="方正仿宋简体"/>
        <family val="4"/>
      </rPr>
      <t>财政监察</t>
    </r>
  </si>
  <si>
    <r>
      <t xml:space="preserve">      </t>
    </r>
    <r>
      <rPr>
        <sz val="12"/>
        <rFont val="方正仿宋简体"/>
        <family val="4"/>
      </rPr>
      <t>信息化建设</t>
    </r>
  </si>
  <si>
    <r>
      <t xml:space="preserve">      </t>
    </r>
    <r>
      <rPr>
        <sz val="12"/>
        <rFont val="方正仿宋简体"/>
        <family val="4"/>
      </rPr>
      <t>财政委托业务支出</t>
    </r>
  </si>
  <si>
    <r>
      <t xml:space="preserve">      </t>
    </r>
    <r>
      <rPr>
        <sz val="12"/>
        <rFont val="方正仿宋简体"/>
        <family val="4"/>
      </rPr>
      <t>其他财政事务支出</t>
    </r>
  </si>
  <si>
    <r>
      <t xml:space="preserve">    </t>
    </r>
    <r>
      <rPr>
        <sz val="12"/>
        <rFont val="方正仿宋简体"/>
        <family val="4"/>
      </rPr>
      <t>税收事务</t>
    </r>
  </si>
  <si>
    <r>
      <t xml:space="preserve">  </t>
    </r>
    <r>
      <rPr>
        <sz val="12"/>
        <rFont val="方正仿宋简体"/>
        <family val="4"/>
      </rPr>
      <t>　</t>
    </r>
    <r>
      <rPr>
        <sz val="12"/>
        <rFont val="Times New Roman"/>
        <family val="1"/>
      </rPr>
      <t xml:space="preserve">  </t>
    </r>
    <r>
      <rPr>
        <sz val="12"/>
        <rFont val="方正仿宋简体"/>
        <family val="4"/>
      </rPr>
      <t>税收业务</t>
    </r>
  </si>
  <si>
    <r>
      <t xml:space="preserve">      </t>
    </r>
    <r>
      <rPr>
        <sz val="12"/>
        <rFont val="方正仿宋简体"/>
        <family val="4"/>
      </rPr>
      <t>其他税收事务支出</t>
    </r>
  </si>
  <si>
    <r>
      <t xml:space="preserve">    </t>
    </r>
    <r>
      <rPr>
        <sz val="12"/>
        <rFont val="方正仿宋简体"/>
        <family val="4"/>
      </rPr>
      <t>审计事务</t>
    </r>
  </si>
  <si>
    <r>
      <t xml:space="preserve">      </t>
    </r>
    <r>
      <rPr>
        <sz val="12"/>
        <rFont val="方正仿宋简体"/>
        <family val="4"/>
      </rPr>
      <t>审计业务</t>
    </r>
  </si>
  <si>
    <r>
      <t xml:space="preserve">      </t>
    </r>
    <r>
      <rPr>
        <sz val="12"/>
        <rFont val="方正仿宋简体"/>
        <family val="4"/>
      </rPr>
      <t>审计管理</t>
    </r>
  </si>
  <si>
    <r>
      <t xml:space="preserve">      </t>
    </r>
    <r>
      <rPr>
        <sz val="12"/>
        <rFont val="方正仿宋简体"/>
        <family val="4"/>
      </rPr>
      <t>其他审计事务支出</t>
    </r>
  </si>
  <si>
    <r>
      <t xml:space="preserve">    </t>
    </r>
    <r>
      <rPr>
        <sz val="12"/>
        <rFont val="方正仿宋简体"/>
        <family val="4"/>
      </rPr>
      <t>海关事务</t>
    </r>
  </si>
  <si>
    <r>
      <t xml:space="preserve">      </t>
    </r>
    <r>
      <rPr>
        <sz val="12"/>
        <rFont val="方正仿宋简体"/>
        <family val="4"/>
      </rPr>
      <t>缉私办案</t>
    </r>
  </si>
  <si>
    <r>
      <t xml:space="preserve">      </t>
    </r>
    <r>
      <rPr>
        <sz val="12"/>
        <rFont val="方正仿宋简体"/>
        <family val="4"/>
      </rPr>
      <t>口岸管理</t>
    </r>
  </si>
  <si>
    <r>
      <t xml:space="preserve">      </t>
    </r>
    <r>
      <rPr>
        <sz val="12"/>
        <rFont val="方正仿宋简体"/>
        <family val="4"/>
      </rPr>
      <t>海关关务</t>
    </r>
  </si>
  <si>
    <r>
      <t xml:space="preserve">      </t>
    </r>
    <r>
      <rPr>
        <sz val="12"/>
        <rFont val="方正仿宋简体"/>
        <family val="4"/>
      </rPr>
      <t>关税征管</t>
    </r>
  </si>
  <si>
    <r>
      <t xml:space="preserve">      </t>
    </r>
    <r>
      <rPr>
        <sz val="12"/>
        <rFont val="方正仿宋简体"/>
        <family val="4"/>
      </rPr>
      <t>海关监管</t>
    </r>
  </si>
  <si>
    <r>
      <t xml:space="preserve">      </t>
    </r>
    <r>
      <rPr>
        <sz val="12"/>
        <rFont val="方正仿宋简体"/>
        <family val="4"/>
      </rPr>
      <t>检验检疫</t>
    </r>
  </si>
  <si>
    <r>
      <t xml:space="preserve">      </t>
    </r>
    <r>
      <rPr>
        <sz val="12"/>
        <rFont val="方正仿宋简体"/>
        <family val="4"/>
      </rPr>
      <t>其他海关事务支出</t>
    </r>
  </si>
  <si>
    <r>
      <t xml:space="preserve">    </t>
    </r>
    <r>
      <rPr>
        <sz val="12"/>
        <rFont val="方正仿宋简体"/>
        <family val="4"/>
      </rPr>
      <t>纪检监察事务</t>
    </r>
  </si>
  <si>
    <r>
      <t xml:space="preserve">      </t>
    </r>
    <r>
      <rPr>
        <sz val="12"/>
        <rFont val="方正仿宋简体"/>
        <family val="4"/>
      </rPr>
      <t>大案要案查处</t>
    </r>
  </si>
  <si>
    <r>
      <t xml:space="preserve">      </t>
    </r>
    <r>
      <rPr>
        <sz val="12"/>
        <rFont val="方正仿宋简体"/>
        <family val="4"/>
      </rPr>
      <t>派驻派出机构</t>
    </r>
  </si>
  <si>
    <r>
      <t xml:space="preserve">      </t>
    </r>
    <r>
      <rPr>
        <sz val="12"/>
        <rFont val="方正仿宋简体"/>
        <family val="4"/>
      </rPr>
      <t>巡视工作</t>
    </r>
  </si>
  <si>
    <r>
      <t xml:space="preserve">      </t>
    </r>
    <r>
      <rPr>
        <sz val="12"/>
        <rFont val="方正仿宋简体"/>
        <family val="4"/>
      </rPr>
      <t>其他纪检监察事务支出</t>
    </r>
  </si>
  <si>
    <r>
      <t xml:space="preserve">    </t>
    </r>
    <r>
      <rPr>
        <sz val="12"/>
        <rFont val="方正仿宋简体"/>
        <family val="4"/>
      </rPr>
      <t>商贸事务</t>
    </r>
  </si>
  <si>
    <r>
      <t xml:space="preserve">      </t>
    </r>
    <r>
      <rPr>
        <sz val="12"/>
        <rFont val="方正仿宋简体"/>
        <family val="4"/>
      </rPr>
      <t>对外贸易管理</t>
    </r>
  </si>
  <si>
    <r>
      <t xml:space="preserve">      </t>
    </r>
    <r>
      <rPr>
        <sz val="12"/>
        <rFont val="方正仿宋简体"/>
        <family val="4"/>
      </rPr>
      <t>国际经济合作</t>
    </r>
  </si>
  <si>
    <r>
      <t xml:space="preserve">      </t>
    </r>
    <r>
      <rPr>
        <sz val="12"/>
        <rFont val="方正仿宋简体"/>
        <family val="4"/>
      </rPr>
      <t>外资管理</t>
    </r>
  </si>
  <si>
    <r>
      <t xml:space="preserve">      </t>
    </r>
    <r>
      <rPr>
        <sz val="12"/>
        <rFont val="方正仿宋简体"/>
        <family val="4"/>
      </rPr>
      <t>国内贸易管理</t>
    </r>
  </si>
  <si>
    <r>
      <t xml:space="preserve">      </t>
    </r>
    <r>
      <rPr>
        <sz val="12"/>
        <rFont val="方正仿宋简体"/>
        <family val="4"/>
      </rPr>
      <t>招商引资</t>
    </r>
  </si>
  <si>
    <r>
      <t xml:space="preserve">      </t>
    </r>
    <r>
      <rPr>
        <sz val="12"/>
        <rFont val="方正仿宋简体"/>
        <family val="4"/>
      </rPr>
      <t>其他商贸事务支出</t>
    </r>
  </si>
  <si>
    <r>
      <t xml:space="preserve">    </t>
    </r>
    <r>
      <rPr>
        <sz val="12"/>
        <rFont val="方正仿宋简体"/>
        <family val="4"/>
      </rPr>
      <t>知识产权事务</t>
    </r>
  </si>
  <si>
    <r>
      <t xml:space="preserve">      </t>
    </r>
    <r>
      <rPr>
        <sz val="12"/>
        <rFont val="方正仿宋简体"/>
        <family val="4"/>
      </rPr>
      <t>专利审批</t>
    </r>
  </si>
  <si>
    <r>
      <t xml:space="preserve">      </t>
    </r>
    <r>
      <rPr>
        <sz val="12"/>
        <rFont val="方正仿宋简体"/>
        <family val="4"/>
      </rPr>
      <t>知识产权战略和规划</t>
    </r>
  </si>
  <si>
    <r>
      <t xml:space="preserve">      </t>
    </r>
    <r>
      <rPr>
        <sz val="12"/>
        <rFont val="方正仿宋简体"/>
        <family val="4"/>
      </rPr>
      <t>国际合作与交流</t>
    </r>
  </si>
  <si>
    <r>
      <t xml:space="preserve">      </t>
    </r>
    <r>
      <rPr>
        <sz val="12"/>
        <rFont val="方正仿宋简体"/>
        <family val="4"/>
      </rPr>
      <t>知识产权宏观管理</t>
    </r>
  </si>
  <si>
    <r>
      <t xml:space="preserve">      </t>
    </r>
    <r>
      <rPr>
        <sz val="12"/>
        <rFont val="方正仿宋简体"/>
        <family val="4"/>
      </rPr>
      <t>商标管理</t>
    </r>
  </si>
  <si>
    <r>
      <t xml:space="preserve">      </t>
    </r>
    <r>
      <rPr>
        <sz val="12"/>
        <rFont val="方正仿宋简体"/>
        <family val="4"/>
      </rPr>
      <t>原产地地理标志管理</t>
    </r>
  </si>
  <si>
    <r>
      <t xml:space="preserve">      </t>
    </r>
    <r>
      <rPr>
        <sz val="12"/>
        <rFont val="方正仿宋简体"/>
        <family val="4"/>
      </rPr>
      <t>其他知识产权事务支出</t>
    </r>
  </si>
  <si>
    <r>
      <t xml:space="preserve">    </t>
    </r>
    <r>
      <rPr>
        <sz val="12"/>
        <rFont val="方正仿宋简体"/>
        <family val="4"/>
      </rPr>
      <t>民族事务</t>
    </r>
  </si>
  <si>
    <r>
      <t xml:space="preserve">      </t>
    </r>
    <r>
      <rPr>
        <sz val="12"/>
        <rFont val="方正仿宋简体"/>
        <family val="4"/>
      </rPr>
      <t>民族工作专项</t>
    </r>
  </si>
  <si>
    <r>
      <t xml:space="preserve">      </t>
    </r>
    <r>
      <rPr>
        <sz val="12"/>
        <rFont val="方正仿宋简体"/>
        <family val="4"/>
      </rPr>
      <t>其他民族事务支出</t>
    </r>
  </si>
  <si>
    <r>
      <t xml:space="preserve">    </t>
    </r>
    <r>
      <rPr>
        <sz val="12"/>
        <rFont val="方正仿宋简体"/>
        <family val="4"/>
      </rPr>
      <t>港澳台事务</t>
    </r>
  </si>
  <si>
    <r>
      <t xml:space="preserve">      </t>
    </r>
    <r>
      <rPr>
        <sz val="12"/>
        <rFont val="方正仿宋简体"/>
        <family val="4"/>
      </rPr>
      <t>港澳事务</t>
    </r>
  </si>
  <si>
    <r>
      <t xml:space="preserve">      </t>
    </r>
    <r>
      <rPr>
        <sz val="12"/>
        <rFont val="方正仿宋简体"/>
        <family val="4"/>
      </rPr>
      <t>台湾事务</t>
    </r>
  </si>
  <si>
    <r>
      <t xml:space="preserve">      </t>
    </r>
    <r>
      <rPr>
        <sz val="12"/>
        <rFont val="方正仿宋简体"/>
        <family val="4"/>
      </rPr>
      <t>其他港澳台事务支出</t>
    </r>
  </si>
  <si>
    <r>
      <t xml:space="preserve">    </t>
    </r>
    <r>
      <rPr>
        <sz val="12"/>
        <rFont val="方正仿宋简体"/>
        <family val="4"/>
      </rPr>
      <t>档案事务</t>
    </r>
  </si>
  <si>
    <r>
      <t xml:space="preserve">      </t>
    </r>
    <r>
      <rPr>
        <sz val="12"/>
        <rFont val="方正仿宋简体"/>
        <family val="4"/>
      </rPr>
      <t>档案馆</t>
    </r>
  </si>
  <si>
    <r>
      <t xml:space="preserve">      </t>
    </r>
    <r>
      <rPr>
        <sz val="12"/>
        <rFont val="方正仿宋简体"/>
        <family val="4"/>
      </rPr>
      <t>其他档案事务支出</t>
    </r>
  </si>
  <si>
    <r>
      <t xml:space="preserve">    </t>
    </r>
    <r>
      <rPr>
        <sz val="12"/>
        <rFont val="方正仿宋简体"/>
        <family val="4"/>
      </rPr>
      <t>民主党派及工商联事务</t>
    </r>
  </si>
  <si>
    <r>
      <t xml:space="preserve">      </t>
    </r>
    <r>
      <rPr>
        <sz val="12"/>
        <rFont val="方正仿宋简体"/>
        <family val="4"/>
      </rPr>
      <t>其他民主党派及工商联事务支出</t>
    </r>
  </si>
  <si>
    <r>
      <t xml:space="preserve">    </t>
    </r>
    <r>
      <rPr>
        <sz val="12"/>
        <rFont val="方正仿宋简体"/>
        <family val="4"/>
      </rPr>
      <t>群众团体事务</t>
    </r>
  </si>
  <si>
    <r>
      <t xml:space="preserve">      </t>
    </r>
    <r>
      <rPr>
        <sz val="12"/>
        <rFont val="方正仿宋简体"/>
        <family val="4"/>
      </rPr>
      <t>工会事务</t>
    </r>
  </si>
  <si>
    <r>
      <t xml:space="preserve">      </t>
    </r>
    <r>
      <rPr>
        <sz val="12"/>
        <rFont val="方正仿宋简体"/>
        <family val="4"/>
      </rPr>
      <t>其他群众团体事务支出</t>
    </r>
  </si>
  <si>
    <r>
      <t xml:space="preserve">    </t>
    </r>
    <r>
      <rPr>
        <sz val="12"/>
        <rFont val="方正仿宋简体"/>
        <family val="4"/>
      </rPr>
      <t>党委办公厅</t>
    </r>
    <r>
      <rPr>
        <sz val="12"/>
        <rFont val="Times New Roman"/>
        <family val="1"/>
      </rPr>
      <t>(</t>
    </r>
    <r>
      <rPr>
        <sz val="12"/>
        <rFont val="方正仿宋简体"/>
        <family val="4"/>
      </rPr>
      <t>室</t>
    </r>
    <r>
      <rPr>
        <sz val="12"/>
        <rFont val="Times New Roman"/>
        <family val="1"/>
      </rPr>
      <t>)</t>
    </r>
    <r>
      <rPr>
        <sz val="12"/>
        <rFont val="方正仿宋简体"/>
        <family val="4"/>
      </rPr>
      <t>及相关机构事务</t>
    </r>
  </si>
  <si>
    <r>
      <t xml:space="preserve">      </t>
    </r>
    <r>
      <rPr>
        <sz val="12"/>
        <rFont val="方正仿宋简体"/>
        <family val="4"/>
      </rPr>
      <t>专项业务</t>
    </r>
  </si>
  <si>
    <r>
      <t xml:space="preserve">      </t>
    </r>
    <r>
      <rPr>
        <sz val="12"/>
        <rFont val="方正仿宋简体"/>
        <family val="4"/>
      </rPr>
      <t>其他党委办公厅</t>
    </r>
    <r>
      <rPr>
        <sz val="12"/>
        <rFont val="Times New Roman"/>
        <family val="1"/>
      </rPr>
      <t>(</t>
    </r>
    <r>
      <rPr>
        <sz val="12"/>
        <rFont val="方正仿宋简体"/>
        <family val="4"/>
      </rPr>
      <t>室</t>
    </r>
    <r>
      <rPr>
        <sz val="12"/>
        <rFont val="Times New Roman"/>
        <family val="1"/>
      </rPr>
      <t>)</t>
    </r>
    <r>
      <rPr>
        <sz val="12"/>
        <rFont val="方正仿宋简体"/>
        <family val="4"/>
      </rPr>
      <t>及相关机构事务支出</t>
    </r>
  </si>
  <si>
    <r>
      <t xml:space="preserve">    </t>
    </r>
    <r>
      <rPr>
        <sz val="12"/>
        <rFont val="方正仿宋简体"/>
        <family val="4"/>
      </rPr>
      <t>组织事务</t>
    </r>
  </si>
  <si>
    <r>
      <t xml:space="preserve">      </t>
    </r>
    <r>
      <rPr>
        <sz val="12"/>
        <rFont val="方正仿宋简体"/>
        <family val="4"/>
      </rPr>
      <t>公务员事务</t>
    </r>
  </si>
  <si>
    <r>
      <t xml:space="preserve">      </t>
    </r>
    <r>
      <rPr>
        <sz val="12"/>
        <rFont val="方正仿宋简体"/>
        <family val="4"/>
      </rPr>
      <t>其他组织事务支出</t>
    </r>
  </si>
  <si>
    <r>
      <t xml:space="preserve">    </t>
    </r>
    <r>
      <rPr>
        <sz val="12"/>
        <rFont val="方正仿宋简体"/>
        <family val="4"/>
      </rPr>
      <t>宣传事务</t>
    </r>
  </si>
  <si>
    <r>
      <t xml:space="preserve">      </t>
    </r>
    <r>
      <rPr>
        <sz val="12"/>
        <rFont val="方正仿宋简体"/>
        <family val="4"/>
      </rPr>
      <t>宣传管理</t>
    </r>
  </si>
  <si>
    <r>
      <t xml:space="preserve">      </t>
    </r>
    <r>
      <rPr>
        <sz val="12"/>
        <rFont val="方正仿宋简体"/>
        <family val="4"/>
      </rPr>
      <t>其他宣传事务支出</t>
    </r>
  </si>
  <si>
    <r>
      <t xml:space="preserve">    </t>
    </r>
    <r>
      <rPr>
        <sz val="12"/>
        <rFont val="方正仿宋简体"/>
        <family val="4"/>
      </rPr>
      <t>统战事务</t>
    </r>
  </si>
  <si>
    <r>
      <t xml:space="preserve">      </t>
    </r>
    <r>
      <rPr>
        <sz val="12"/>
        <rFont val="方正仿宋简体"/>
        <family val="4"/>
      </rPr>
      <t>宗教事务</t>
    </r>
  </si>
  <si>
    <r>
      <t xml:space="preserve">      </t>
    </r>
    <r>
      <rPr>
        <sz val="12"/>
        <rFont val="方正仿宋简体"/>
        <family val="4"/>
      </rPr>
      <t>华侨事务</t>
    </r>
  </si>
  <si>
    <r>
      <t xml:space="preserve">      </t>
    </r>
    <r>
      <rPr>
        <sz val="12"/>
        <rFont val="方正仿宋简体"/>
        <family val="4"/>
      </rPr>
      <t>其他统战事务支出</t>
    </r>
  </si>
  <si>
    <r>
      <t xml:space="preserve">    </t>
    </r>
    <r>
      <rPr>
        <sz val="12"/>
        <rFont val="方正仿宋简体"/>
        <family val="4"/>
      </rPr>
      <t>对外联络事务</t>
    </r>
  </si>
  <si>
    <r>
      <t xml:space="preserve">      </t>
    </r>
    <r>
      <rPr>
        <sz val="12"/>
        <rFont val="方正仿宋简体"/>
        <family val="4"/>
      </rPr>
      <t>其他对外联络事务支出</t>
    </r>
  </si>
  <si>
    <r>
      <t xml:space="preserve">    </t>
    </r>
    <r>
      <rPr>
        <sz val="12"/>
        <rFont val="方正仿宋简体"/>
        <family val="4"/>
      </rPr>
      <t>其他共产党事务支出</t>
    </r>
  </si>
  <si>
    <r>
      <t xml:space="preserve">      </t>
    </r>
    <r>
      <rPr>
        <sz val="12"/>
        <rFont val="方正仿宋简体"/>
        <family val="4"/>
      </rPr>
      <t>其他共产党事务支出</t>
    </r>
  </si>
  <si>
    <r>
      <t xml:space="preserve">    </t>
    </r>
    <r>
      <rPr>
        <sz val="12"/>
        <rFont val="方正仿宋简体"/>
        <family val="4"/>
      </rPr>
      <t>网信事务</t>
    </r>
  </si>
  <si>
    <r>
      <t xml:space="preserve">      </t>
    </r>
    <r>
      <rPr>
        <sz val="12"/>
        <rFont val="方正仿宋简体"/>
        <family val="4"/>
      </rPr>
      <t>信息安全事务</t>
    </r>
  </si>
  <si>
    <r>
      <t xml:space="preserve">      </t>
    </r>
    <r>
      <rPr>
        <sz val="12"/>
        <rFont val="方正仿宋简体"/>
        <family val="4"/>
      </rPr>
      <t>其他网信事务支出</t>
    </r>
  </si>
  <si>
    <r>
      <t xml:space="preserve">    </t>
    </r>
    <r>
      <rPr>
        <sz val="12"/>
        <rFont val="方正仿宋简体"/>
        <family val="4"/>
      </rPr>
      <t>市场监督管理事务</t>
    </r>
  </si>
  <si>
    <r>
      <t xml:space="preserve">      </t>
    </r>
    <r>
      <rPr>
        <sz val="12"/>
        <rFont val="方正仿宋简体"/>
        <family val="4"/>
      </rPr>
      <t>市场主体管理</t>
    </r>
  </si>
  <si>
    <r>
      <t xml:space="preserve">      </t>
    </r>
    <r>
      <rPr>
        <sz val="12"/>
        <rFont val="方正仿宋简体"/>
        <family val="4"/>
      </rPr>
      <t>市场秩序执法</t>
    </r>
  </si>
  <si>
    <r>
      <t xml:space="preserve">      </t>
    </r>
    <r>
      <rPr>
        <sz val="12"/>
        <rFont val="方正仿宋简体"/>
        <family val="4"/>
      </rPr>
      <t>质量基础</t>
    </r>
  </si>
  <si>
    <r>
      <t xml:space="preserve">      </t>
    </r>
    <r>
      <rPr>
        <sz val="12"/>
        <rFont val="方正仿宋简体"/>
        <family val="4"/>
      </rPr>
      <t>药品事务</t>
    </r>
  </si>
  <si>
    <r>
      <t xml:space="preserve">      </t>
    </r>
    <r>
      <rPr>
        <sz val="12"/>
        <rFont val="方正仿宋简体"/>
        <family val="4"/>
      </rPr>
      <t>医疗器械事务</t>
    </r>
  </si>
  <si>
    <r>
      <t xml:space="preserve">      </t>
    </r>
    <r>
      <rPr>
        <sz val="12"/>
        <rFont val="方正仿宋简体"/>
        <family val="4"/>
      </rPr>
      <t>化妆品事务</t>
    </r>
  </si>
  <si>
    <r>
      <t xml:space="preserve">      </t>
    </r>
    <r>
      <rPr>
        <sz val="12"/>
        <rFont val="方正仿宋简体"/>
        <family val="4"/>
      </rPr>
      <t>质量安全监管</t>
    </r>
  </si>
  <si>
    <r>
      <t xml:space="preserve">      </t>
    </r>
    <r>
      <rPr>
        <sz val="12"/>
        <rFont val="方正仿宋简体"/>
        <family val="4"/>
      </rPr>
      <t>食品安全监管</t>
    </r>
  </si>
  <si>
    <r>
      <t xml:space="preserve">      </t>
    </r>
    <r>
      <rPr>
        <sz val="12"/>
        <rFont val="方正仿宋简体"/>
        <family val="4"/>
      </rPr>
      <t>其他市场监督管理事务</t>
    </r>
  </si>
  <si>
    <r>
      <t xml:space="preserve">    </t>
    </r>
    <r>
      <rPr>
        <sz val="12"/>
        <rFont val="方正仿宋简体"/>
        <family val="4"/>
      </rPr>
      <t>其他一般公共服务支出</t>
    </r>
  </si>
  <si>
    <r>
      <t xml:space="preserve">      </t>
    </r>
    <r>
      <rPr>
        <sz val="12"/>
        <rFont val="方正仿宋简体"/>
        <family val="4"/>
      </rPr>
      <t>国家赔偿费用支出</t>
    </r>
  </si>
  <si>
    <r>
      <t xml:space="preserve">      </t>
    </r>
    <r>
      <rPr>
        <sz val="12"/>
        <rFont val="方正仿宋简体"/>
        <family val="4"/>
      </rPr>
      <t>其他一般公共服务支出</t>
    </r>
  </si>
  <si>
    <r>
      <t xml:space="preserve">  </t>
    </r>
    <r>
      <rPr>
        <sz val="12"/>
        <rFont val="方正仿宋简体"/>
        <family val="4"/>
      </rPr>
      <t>外交支出</t>
    </r>
  </si>
  <si>
    <r>
      <t xml:space="preserve">    </t>
    </r>
    <r>
      <rPr>
        <sz val="12"/>
        <rFont val="方正仿宋简体"/>
        <family val="4"/>
      </rPr>
      <t>外交管理事务</t>
    </r>
  </si>
  <si>
    <r>
      <t xml:space="preserve">      </t>
    </r>
    <r>
      <rPr>
        <sz val="12"/>
        <rFont val="方正仿宋简体"/>
        <family val="4"/>
      </rPr>
      <t>其他外交管理事务支出</t>
    </r>
  </si>
  <si>
    <r>
      <t xml:space="preserve">    </t>
    </r>
    <r>
      <rPr>
        <sz val="12"/>
        <rFont val="方正仿宋简体"/>
        <family val="4"/>
      </rPr>
      <t>驻外机构</t>
    </r>
  </si>
  <si>
    <r>
      <t xml:space="preserve">      </t>
    </r>
    <r>
      <rPr>
        <sz val="12"/>
        <rFont val="方正仿宋简体"/>
        <family val="4"/>
      </rPr>
      <t>驻外使领馆</t>
    </r>
    <r>
      <rPr>
        <sz val="12"/>
        <rFont val="Times New Roman"/>
        <family val="1"/>
      </rPr>
      <t>(</t>
    </r>
    <r>
      <rPr>
        <sz val="12"/>
        <rFont val="方正仿宋简体"/>
        <family val="4"/>
      </rPr>
      <t>团、处</t>
    </r>
    <r>
      <rPr>
        <sz val="12"/>
        <rFont val="Times New Roman"/>
        <family val="1"/>
      </rPr>
      <t>)</t>
    </r>
  </si>
  <si>
    <r>
      <t xml:space="preserve">      </t>
    </r>
    <r>
      <rPr>
        <sz val="12"/>
        <rFont val="方正仿宋简体"/>
        <family val="4"/>
      </rPr>
      <t>其他驻外机构支出</t>
    </r>
  </si>
  <si>
    <r>
      <t xml:space="preserve">    </t>
    </r>
    <r>
      <rPr>
        <sz val="12"/>
        <rFont val="方正仿宋简体"/>
        <family val="4"/>
      </rPr>
      <t>对外援助</t>
    </r>
  </si>
  <si>
    <r>
      <t xml:space="preserve">      </t>
    </r>
    <r>
      <rPr>
        <sz val="12"/>
        <rFont val="方正仿宋简体"/>
        <family val="4"/>
      </rPr>
      <t>援外优惠贷款贴息</t>
    </r>
  </si>
  <si>
    <r>
      <t xml:space="preserve">      </t>
    </r>
    <r>
      <rPr>
        <sz val="12"/>
        <rFont val="方正仿宋简体"/>
        <family val="4"/>
      </rPr>
      <t>对外援助</t>
    </r>
  </si>
  <si>
    <r>
      <t xml:space="preserve">    </t>
    </r>
    <r>
      <rPr>
        <sz val="12"/>
        <rFont val="方正仿宋简体"/>
        <family val="4"/>
      </rPr>
      <t>国际组织</t>
    </r>
  </si>
  <si>
    <r>
      <t xml:space="preserve">      </t>
    </r>
    <r>
      <rPr>
        <sz val="12"/>
        <rFont val="方正仿宋简体"/>
        <family val="4"/>
      </rPr>
      <t>国际组织会费</t>
    </r>
  </si>
  <si>
    <r>
      <t xml:space="preserve">      </t>
    </r>
    <r>
      <rPr>
        <sz val="12"/>
        <rFont val="方正仿宋简体"/>
        <family val="4"/>
      </rPr>
      <t>国际组织捐赠</t>
    </r>
  </si>
  <si>
    <r>
      <t xml:space="preserve">      </t>
    </r>
    <r>
      <rPr>
        <sz val="12"/>
        <rFont val="方正仿宋简体"/>
        <family val="4"/>
      </rPr>
      <t>维和摊款</t>
    </r>
  </si>
  <si>
    <r>
      <t xml:space="preserve">      </t>
    </r>
    <r>
      <rPr>
        <sz val="12"/>
        <rFont val="方正仿宋简体"/>
        <family val="4"/>
      </rPr>
      <t>国际组织股金及基金</t>
    </r>
  </si>
  <si>
    <r>
      <t xml:space="preserve">      </t>
    </r>
    <r>
      <rPr>
        <sz val="12"/>
        <rFont val="方正仿宋简体"/>
        <family val="4"/>
      </rPr>
      <t>其他国际组织支出</t>
    </r>
  </si>
  <si>
    <r>
      <t xml:space="preserve">    </t>
    </r>
    <r>
      <rPr>
        <sz val="12"/>
        <rFont val="方正仿宋简体"/>
        <family val="4"/>
      </rPr>
      <t>对外合作与交流</t>
    </r>
  </si>
  <si>
    <r>
      <t xml:space="preserve">      </t>
    </r>
    <r>
      <rPr>
        <sz val="12"/>
        <rFont val="方正仿宋简体"/>
        <family val="4"/>
      </rPr>
      <t>在华国际会议</t>
    </r>
  </si>
  <si>
    <r>
      <t xml:space="preserve">      </t>
    </r>
    <r>
      <rPr>
        <sz val="12"/>
        <rFont val="方正仿宋简体"/>
        <family val="4"/>
      </rPr>
      <t>国际交流活动</t>
    </r>
  </si>
  <si>
    <r>
      <t xml:space="preserve">      </t>
    </r>
    <r>
      <rPr>
        <sz val="12"/>
        <rFont val="方正仿宋简体"/>
        <family val="4"/>
      </rPr>
      <t>对外合作活动</t>
    </r>
  </si>
  <si>
    <r>
      <t xml:space="preserve">      </t>
    </r>
    <r>
      <rPr>
        <sz val="12"/>
        <rFont val="方正仿宋简体"/>
        <family val="4"/>
      </rPr>
      <t>其他对外合作与交流支出</t>
    </r>
  </si>
  <si>
    <r>
      <t xml:space="preserve">    </t>
    </r>
    <r>
      <rPr>
        <sz val="12"/>
        <rFont val="方正仿宋简体"/>
        <family val="4"/>
      </rPr>
      <t>对外宣传</t>
    </r>
  </si>
  <si>
    <r>
      <t xml:space="preserve">      </t>
    </r>
    <r>
      <rPr>
        <sz val="12"/>
        <rFont val="方正仿宋简体"/>
        <family val="4"/>
      </rPr>
      <t>对外宣传</t>
    </r>
  </si>
  <si>
    <r>
      <t xml:space="preserve">    </t>
    </r>
    <r>
      <rPr>
        <sz val="12"/>
        <rFont val="方正仿宋简体"/>
        <family val="4"/>
      </rPr>
      <t>边界勘界联检</t>
    </r>
  </si>
  <si>
    <r>
      <t xml:space="preserve">      </t>
    </r>
    <r>
      <rPr>
        <sz val="12"/>
        <rFont val="方正仿宋简体"/>
        <family val="4"/>
      </rPr>
      <t>边界勘界</t>
    </r>
  </si>
  <si>
    <r>
      <t xml:space="preserve">      </t>
    </r>
    <r>
      <rPr>
        <sz val="12"/>
        <rFont val="方正仿宋简体"/>
        <family val="4"/>
      </rPr>
      <t>边界联检</t>
    </r>
  </si>
  <si>
    <r>
      <t xml:space="preserve">      </t>
    </r>
    <r>
      <rPr>
        <sz val="12"/>
        <rFont val="方正仿宋简体"/>
        <family val="4"/>
      </rPr>
      <t>边界界桩维护</t>
    </r>
  </si>
  <si>
    <r>
      <t xml:space="preserve">      </t>
    </r>
    <r>
      <rPr>
        <sz val="12"/>
        <rFont val="方正仿宋简体"/>
        <family val="4"/>
      </rPr>
      <t>其他支出</t>
    </r>
  </si>
  <si>
    <r>
      <t xml:space="preserve">    </t>
    </r>
    <r>
      <rPr>
        <sz val="12"/>
        <rFont val="方正仿宋简体"/>
        <family val="4"/>
      </rPr>
      <t>国际发展合作</t>
    </r>
  </si>
  <si>
    <r>
      <t xml:space="preserve">      </t>
    </r>
    <r>
      <rPr>
        <sz val="12"/>
        <rFont val="方正仿宋简体"/>
        <family val="4"/>
      </rPr>
      <t>其他国际发展合作支出</t>
    </r>
  </si>
  <si>
    <r>
      <t xml:space="preserve">    </t>
    </r>
    <r>
      <rPr>
        <sz val="12"/>
        <rFont val="方正仿宋简体"/>
        <family val="4"/>
      </rPr>
      <t>其他外交支出</t>
    </r>
  </si>
  <si>
    <r>
      <t xml:space="preserve">      </t>
    </r>
    <r>
      <rPr>
        <sz val="12"/>
        <rFont val="方正仿宋简体"/>
        <family val="4"/>
      </rPr>
      <t>其他外交支出</t>
    </r>
  </si>
  <si>
    <r>
      <t xml:space="preserve">  </t>
    </r>
    <r>
      <rPr>
        <b/>
        <sz val="12"/>
        <rFont val="方正仿宋简体"/>
        <family val="4"/>
      </rPr>
      <t>国防支出</t>
    </r>
  </si>
  <si>
    <r>
      <t xml:space="preserve">    </t>
    </r>
    <r>
      <rPr>
        <sz val="12"/>
        <rFont val="方正仿宋简体"/>
        <family val="4"/>
      </rPr>
      <t>现役部队</t>
    </r>
  </si>
  <si>
    <r>
      <t xml:space="preserve">      </t>
    </r>
    <r>
      <rPr>
        <sz val="12"/>
        <rFont val="方正仿宋简体"/>
        <family val="4"/>
      </rPr>
      <t>现役部队</t>
    </r>
  </si>
  <si>
    <r>
      <t xml:space="preserve">    </t>
    </r>
    <r>
      <rPr>
        <sz val="12"/>
        <rFont val="方正仿宋简体"/>
        <family val="4"/>
      </rPr>
      <t>国防科研事业</t>
    </r>
  </si>
  <si>
    <r>
      <t xml:space="preserve">      </t>
    </r>
    <r>
      <rPr>
        <sz val="12"/>
        <rFont val="方正仿宋简体"/>
        <family val="4"/>
      </rPr>
      <t>国防科研事业</t>
    </r>
  </si>
  <si>
    <r>
      <t xml:space="preserve">    </t>
    </r>
    <r>
      <rPr>
        <sz val="12"/>
        <rFont val="方正仿宋简体"/>
        <family val="4"/>
      </rPr>
      <t>专项工程</t>
    </r>
  </si>
  <si>
    <r>
      <t xml:space="preserve">      </t>
    </r>
    <r>
      <rPr>
        <sz val="12"/>
        <rFont val="方正仿宋简体"/>
        <family val="4"/>
      </rPr>
      <t>专项工程</t>
    </r>
  </si>
  <si>
    <r>
      <t xml:space="preserve">    </t>
    </r>
    <r>
      <rPr>
        <sz val="12"/>
        <rFont val="方正仿宋简体"/>
        <family val="4"/>
      </rPr>
      <t>国防动员</t>
    </r>
  </si>
  <si>
    <r>
      <t xml:space="preserve">      </t>
    </r>
    <r>
      <rPr>
        <sz val="12"/>
        <rFont val="方正仿宋简体"/>
        <family val="4"/>
      </rPr>
      <t>兵役征集</t>
    </r>
  </si>
  <si>
    <r>
      <t xml:space="preserve">      </t>
    </r>
    <r>
      <rPr>
        <sz val="12"/>
        <rFont val="方正仿宋简体"/>
        <family val="4"/>
      </rPr>
      <t>经济动员</t>
    </r>
  </si>
  <si>
    <r>
      <t xml:space="preserve">      </t>
    </r>
    <r>
      <rPr>
        <sz val="12"/>
        <rFont val="方正仿宋简体"/>
        <family val="4"/>
      </rPr>
      <t>人民防空</t>
    </r>
  </si>
  <si>
    <r>
      <t xml:space="preserve">      </t>
    </r>
    <r>
      <rPr>
        <sz val="12"/>
        <rFont val="方正仿宋简体"/>
        <family val="4"/>
      </rPr>
      <t>交通战备</t>
    </r>
  </si>
  <si>
    <r>
      <t xml:space="preserve">      </t>
    </r>
    <r>
      <rPr>
        <sz val="12"/>
        <rFont val="方正仿宋简体"/>
        <family val="4"/>
      </rPr>
      <t>国防教育</t>
    </r>
  </si>
  <si>
    <r>
      <t xml:space="preserve">      </t>
    </r>
    <r>
      <rPr>
        <sz val="12"/>
        <rFont val="方正仿宋简体"/>
        <family val="4"/>
      </rPr>
      <t>预备役部队</t>
    </r>
  </si>
  <si>
    <r>
      <t xml:space="preserve">      </t>
    </r>
    <r>
      <rPr>
        <sz val="12"/>
        <rFont val="方正仿宋简体"/>
        <family val="4"/>
      </rPr>
      <t>民兵</t>
    </r>
  </si>
  <si>
    <r>
      <t xml:space="preserve">      </t>
    </r>
    <r>
      <rPr>
        <sz val="12"/>
        <rFont val="方正仿宋简体"/>
        <family val="4"/>
      </rPr>
      <t>边海防</t>
    </r>
  </si>
  <si>
    <r>
      <t xml:space="preserve">      </t>
    </r>
    <r>
      <rPr>
        <sz val="12"/>
        <rFont val="方正仿宋简体"/>
        <family val="4"/>
      </rPr>
      <t>其他国防动员支出</t>
    </r>
  </si>
  <si>
    <r>
      <t xml:space="preserve">    </t>
    </r>
    <r>
      <rPr>
        <sz val="12"/>
        <rFont val="方正仿宋简体"/>
        <family val="4"/>
      </rPr>
      <t>其他国防支出</t>
    </r>
  </si>
  <si>
    <r>
      <t xml:space="preserve">      </t>
    </r>
    <r>
      <rPr>
        <sz val="12"/>
        <rFont val="方正仿宋简体"/>
        <family val="4"/>
      </rPr>
      <t>其他国防支出</t>
    </r>
  </si>
  <si>
    <r>
      <t xml:space="preserve">  </t>
    </r>
    <r>
      <rPr>
        <b/>
        <sz val="12"/>
        <rFont val="方正仿宋简体"/>
        <family val="4"/>
      </rPr>
      <t>公共安全支出</t>
    </r>
  </si>
  <si>
    <r>
      <t xml:space="preserve">    </t>
    </r>
    <r>
      <rPr>
        <sz val="12"/>
        <rFont val="方正仿宋简体"/>
        <family val="4"/>
      </rPr>
      <t>武装警察部队</t>
    </r>
  </si>
  <si>
    <r>
      <t xml:space="preserve">      </t>
    </r>
    <r>
      <rPr>
        <sz val="12"/>
        <rFont val="方正仿宋简体"/>
        <family val="4"/>
      </rPr>
      <t>武装警察部队</t>
    </r>
  </si>
  <si>
    <r>
      <t xml:space="preserve">      </t>
    </r>
    <r>
      <rPr>
        <sz val="12"/>
        <rFont val="方正仿宋简体"/>
        <family val="4"/>
      </rPr>
      <t>其他武装警察部队支出</t>
    </r>
  </si>
  <si>
    <r>
      <t xml:space="preserve">    </t>
    </r>
    <r>
      <rPr>
        <sz val="12"/>
        <rFont val="方正仿宋简体"/>
        <family val="4"/>
      </rPr>
      <t>公安</t>
    </r>
  </si>
  <si>
    <r>
      <t xml:space="preserve">      </t>
    </r>
    <r>
      <rPr>
        <sz val="12"/>
        <rFont val="方正仿宋简体"/>
        <family val="4"/>
      </rPr>
      <t>执法办案</t>
    </r>
  </si>
  <si>
    <r>
      <t xml:space="preserve">      </t>
    </r>
    <r>
      <rPr>
        <sz val="12"/>
        <rFont val="方正仿宋简体"/>
        <family val="4"/>
      </rPr>
      <t>特别业务</t>
    </r>
  </si>
  <si>
    <r>
      <t xml:space="preserve">      </t>
    </r>
    <r>
      <rPr>
        <sz val="12"/>
        <rFont val="方正仿宋简体"/>
        <family val="4"/>
      </rPr>
      <t>特勤业务</t>
    </r>
  </si>
  <si>
    <r>
      <t xml:space="preserve">      </t>
    </r>
    <r>
      <rPr>
        <sz val="12"/>
        <rFont val="方正仿宋简体"/>
        <family val="4"/>
      </rPr>
      <t>移民事务</t>
    </r>
  </si>
  <si>
    <r>
      <t xml:space="preserve">      </t>
    </r>
    <r>
      <rPr>
        <sz val="12"/>
        <rFont val="方正仿宋简体"/>
        <family val="4"/>
      </rPr>
      <t>其他公安支出</t>
    </r>
  </si>
  <si>
    <r>
      <t xml:space="preserve">    </t>
    </r>
    <r>
      <rPr>
        <sz val="12"/>
        <rFont val="方正仿宋简体"/>
        <family val="4"/>
      </rPr>
      <t>国家安全</t>
    </r>
  </si>
  <si>
    <r>
      <t xml:space="preserve">      </t>
    </r>
    <r>
      <rPr>
        <sz val="12"/>
        <rFont val="方正仿宋简体"/>
        <family val="4"/>
      </rPr>
      <t>安全业务</t>
    </r>
  </si>
  <si>
    <r>
      <t xml:space="preserve">      </t>
    </r>
    <r>
      <rPr>
        <sz val="12"/>
        <rFont val="方正仿宋简体"/>
        <family val="4"/>
      </rPr>
      <t>其他国家安全支出</t>
    </r>
  </si>
  <si>
    <r>
      <t xml:space="preserve">    </t>
    </r>
    <r>
      <rPr>
        <sz val="12"/>
        <rFont val="方正仿宋简体"/>
        <family val="4"/>
      </rPr>
      <t>检察</t>
    </r>
  </si>
  <si>
    <r>
      <t xml:space="preserve">      “</t>
    </r>
    <r>
      <rPr>
        <sz val="12"/>
        <rFont val="方正仿宋简体"/>
        <family val="4"/>
      </rPr>
      <t>两房</t>
    </r>
    <r>
      <rPr>
        <sz val="12"/>
        <rFont val="Times New Roman"/>
        <family val="1"/>
      </rPr>
      <t>”</t>
    </r>
    <r>
      <rPr>
        <sz val="12"/>
        <rFont val="方正仿宋简体"/>
        <family val="4"/>
      </rPr>
      <t>建设</t>
    </r>
  </si>
  <si>
    <r>
      <t xml:space="preserve">      </t>
    </r>
    <r>
      <rPr>
        <sz val="12"/>
        <rFont val="方正仿宋简体"/>
        <family val="4"/>
      </rPr>
      <t>检察监督</t>
    </r>
  </si>
  <si>
    <r>
      <t xml:space="preserve">      </t>
    </r>
    <r>
      <rPr>
        <sz val="12"/>
        <rFont val="方正仿宋简体"/>
        <family val="4"/>
      </rPr>
      <t>其他检察支出</t>
    </r>
  </si>
  <si>
    <r>
      <t xml:space="preserve">    </t>
    </r>
    <r>
      <rPr>
        <sz val="12"/>
        <rFont val="方正仿宋简体"/>
        <family val="4"/>
      </rPr>
      <t>法院</t>
    </r>
  </si>
  <si>
    <r>
      <t xml:space="preserve">      </t>
    </r>
    <r>
      <rPr>
        <sz val="12"/>
        <rFont val="方正仿宋简体"/>
        <family val="4"/>
      </rPr>
      <t>案件审判</t>
    </r>
  </si>
  <si>
    <r>
      <t xml:space="preserve">      </t>
    </r>
    <r>
      <rPr>
        <sz val="12"/>
        <rFont val="方正仿宋简体"/>
        <family val="4"/>
      </rPr>
      <t>案件执行</t>
    </r>
  </si>
  <si>
    <r>
      <t xml:space="preserve">      “</t>
    </r>
    <r>
      <rPr>
        <sz val="12"/>
        <rFont val="方正仿宋简体"/>
        <family val="4"/>
      </rPr>
      <t>两庭</t>
    </r>
    <r>
      <rPr>
        <sz val="12"/>
        <rFont val="Times New Roman"/>
        <family val="1"/>
      </rPr>
      <t>”</t>
    </r>
    <r>
      <rPr>
        <sz val="12"/>
        <rFont val="方正仿宋简体"/>
        <family val="4"/>
      </rPr>
      <t>建设</t>
    </r>
  </si>
  <si>
    <r>
      <t xml:space="preserve">      </t>
    </r>
    <r>
      <rPr>
        <sz val="12"/>
        <rFont val="方正仿宋简体"/>
        <family val="4"/>
      </rPr>
      <t>其他法院支出</t>
    </r>
  </si>
  <si>
    <r>
      <t xml:space="preserve">    </t>
    </r>
    <r>
      <rPr>
        <sz val="12"/>
        <rFont val="方正仿宋简体"/>
        <family val="4"/>
      </rPr>
      <t>司法</t>
    </r>
  </si>
  <si>
    <r>
      <t xml:space="preserve">      </t>
    </r>
    <r>
      <rPr>
        <sz val="12"/>
        <rFont val="方正仿宋简体"/>
        <family val="4"/>
      </rPr>
      <t>基层司法业务</t>
    </r>
  </si>
  <si>
    <r>
      <t xml:space="preserve">      </t>
    </r>
    <r>
      <rPr>
        <sz val="12"/>
        <rFont val="方正仿宋简体"/>
        <family val="4"/>
      </rPr>
      <t>普法宣传</t>
    </r>
  </si>
  <si>
    <r>
      <t xml:space="preserve">      </t>
    </r>
    <r>
      <rPr>
        <sz val="12"/>
        <rFont val="方正仿宋简体"/>
        <family val="4"/>
      </rPr>
      <t>律师管理</t>
    </r>
  </si>
  <si>
    <r>
      <t xml:space="preserve">      </t>
    </r>
    <r>
      <rPr>
        <sz val="12"/>
        <rFont val="方正仿宋简体"/>
        <family val="4"/>
      </rPr>
      <t>公共法律服务</t>
    </r>
  </si>
  <si>
    <r>
      <t xml:space="preserve">      </t>
    </r>
    <r>
      <rPr>
        <sz val="12"/>
        <rFont val="方正仿宋简体"/>
        <family val="4"/>
      </rPr>
      <t>国家统一法律职业资格考试</t>
    </r>
  </si>
  <si>
    <r>
      <t xml:space="preserve">      </t>
    </r>
    <r>
      <rPr>
        <sz val="12"/>
        <rFont val="方正仿宋简体"/>
        <family val="4"/>
      </rPr>
      <t>社区矫正</t>
    </r>
  </si>
  <si>
    <r>
      <t xml:space="preserve">      </t>
    </r>
    <r>
      <rPr>
        <sz val="12"/>
        <rFont val="方正仿宋简体"/>
        <family val="4"/>
      </rPr>
      <t>法制建设</t>
    </r>
  </si>
  <si>
    <r>
      <t xml:space="preserve">      </t>
    </r>
    <r>
      <rPr>
        <sz val="12"/>
        <rFont val="方正仿宋简体"/>
        <family val="4"/>
      </rPr>
      <t>其他司法支出</t>
    </r>
  </si>
  <si>
    <r>
      <t xml:space="preserve">    </t>
    </r>
    <r>
      <rPr>
        <sz val="12"/>
        <rFont val="方正仿宋简体"/>
        <family val="4"/>
      </rPr>
      <t>监狱</t>
    </r>
  </si>
  <si>
    <r>
      <t xml:space="preserve">      </t>
    </r>
    <r>
      <rPr>
        <sz val="12"/>
        <rFont val="方正仿宋简体"/>
        <family val="4"/>
      </rPr>
      <t>犯人生活</t>
    </r>
  </si>
  <si>
    <r>
      <t xml:space="preserve">      </t>
    </r>
    <r>
      <rPr>
        <sz val="12"/>
        <rFont val="方正仿宋简体"/>
        <family val="4"/>
      </rPr>
      <t>犯人改造</t>
    </r>
  </si>
  <si>
    <r>
      <t xml:space="preserve">      </t>
    </r>
    <r>
      <rPr>
        <sz val="12"/>
        <rFont val="方正仿宋简体"/>
        <family val="4"/>
      </rPr>
      <t>狱政设施建设</t>
    </r>
  </si>
  <si>
    <r>
      <t xml:space="preserve">      </t>
    </r>
    <r>
      <rPr>
        <sz val="12"/>
        <rFont val="方正仿宋简体"/>
        <family val="4"/>
      </rPr>
      <t>其他监狱支出</t>
    </r>
  </si>
  <si>
    <r>
      <t xml:space="preserve">    </t>
    </r>
    <r>
      <rPr>
        <sz val="12"/>
        <rFont val="方正仿宋简体"/>
        <family val="4"/>
      </rPr>
      <t>强制隔离戒毒</t>
    </r>
  </si>
  <si>
    <r>
      <t xml:space="preserve">      </t>
    </r>
    <r>
      <rPr>
        <sz val="12"/>
        <rFont val="方正仿宋简体"/>
        <family val="4"/>
      </rPr>
      <t>强制隔离戒毒人员生活</t>
    </r>
  </si>
  <si>
    <r>
      <t xml:space="preserve">      </t>
    </r>
    <r>
      <rPr>
        <sz val="12"/>
        <rFont val="方正仿宋简体"/>
        <family val="4"/>
      </rPr>
      <t>强制隔离戒毒人员教育</t>
    </r>
  </si>
  <si>
    <r>
      <t xml:space="preserve">      </t>
    </r>
    <r>
      <rPr>
        <sz val="12"/>
        <rFont val="方正仿宋简体"/>
        <family val="4"/>
      </rPr>
      <t>所政设施建设</t>
    </r>
  </si>
  <si>
    <r>
      <t xml:space="preserve">      </t>
    </r>
    <r>
      <rPr>
        <sz val="12"/>
        <rFont val="方正仿宋简体"/>
        <family val="4"/>
      </rPr>
      <t>其他强制隔离戒毒支出</t>
    </r>
  </si>
  <si>
    <r>
      <t xml:space="preserve">    </t>
    </r>
    <r>
      <rPr>
        <sz val="12"/>
        <rFont val="方正仿宋简体"/>
        <family val="4"/>
      </rPr>
      <t>国家保密</t>
    </r>
  </si>
  <si>
    <r>
      <t xml:space="preserve">      </t>
    </r>
    <r>
      <rPr>
        <sz val="12"/>
        <rFont val="方正仿宋简体"/>
        <family val="4"/>
      </rPr>
      <t>保密技术</t>
    </r>
  </si>
  <si>
    <r>
      <t xml:space="preserve">      </t>
    </r>
    <r>
      <rPr>
        <sz val="12"/>
        <rFont val="方正仿宋简体"/>
        <family val="4"/>
      </rPr>
      <t>保密管理</t>
    </r>
  </si>
  <si>
    <r>
      <t xml:space="preserve">      </t>
    </r>
    <r>
      <rPr>
        <sz val="12"/>
        <rFont val="方正仿宋简体"/>
        <family val="4"/>
      </rPr>
      <t>其他国家保密支出</t>
    </r>
  </si>
  <si>
    <r>
      <t xml:space="preserve">    </t>
    </r>
    <r>
      <rPr>
        <sz val="12"/>
        <rFont val="方正仿宋简体"/>
        <family val="4"/>
      </rPr>
      <t>缉私警察</t>
    </r>
  </si>
  <si>
    <r>
      <t xml:space="preserve">      </t>
    </r>
    <r>
      <rPr>
        <sz val="12"/>
        <rFont val="方正仿宋简体"/>
        <family val="4"/>
      </rPr>
      <t>缉私业务</t>
    </r>
  </si>
  <si>
    <r>
      <t xml:space="preserve">      </t>
    </r>
    <r>
      <rPr>
        <sz val="12"/>
        <rFont val="方正仿宋简体"/>
        <family val="4"/>
      </rPr>
      <t>其他缉私警察支出</t>
    </r>
  </si>
  <si>
    <r>
      <t xml:space="preserve">    </t>
    </r>
    <r>
      <rPr>
        <sz val="12"/>
        <rFont val="方正仿宋简体"/>
        <family val="4"/>
      </rPr>
      <t>其他公共安全支出</t>
    </r>
  </si>
  <si>
    <r>
      <t xml:space="preserve">      </t>
    </r>
    <r>
      <rPr>
        <sz val="12"/>
        <rFont val="方正仿宋简体"/>
        <family val="4"/>
      </rPr>
      <t>国家司法救助支出</t>
    </r>
  </si>
  <si>
    <r>
      <t xml:space="preserve">      </t>
    </r>
    <r>
      <rPr>
        <sz val="12"/>
        <rFont val="方正仿宋简体"/>
        <family val="4"/>
      </rPr>
      <t>其他公共安全支出</t>
    </r>
  </si>
  <si>
    <r>
      <t xml:space="preserve">  </t>
    </r>
    <r>
      <rPr>
        <b/>
        <sz val="12"/>
        <rFont val="方正仿宋简体"/>
        <family val="4"/>
      </rPr>
      <t>教育支出</t>
    </r>
  </si>
  <si>
    <r>
      <t xml:space="preserve">    </t>
    </r>
    <r>
      <rPr>
        <sz val="12"/>
        <rFont val="方正仿宋简体"/>
        <family val="4"/>
      </rPr>
      <t>教育管理事务</t>
    </r>
  </si>
  <si>
    <r>
      <t xml:space="preserve">      </t>
    </r>
    <r>
      <rPr>
        <sz val="12"/>
        <rFont val="方正仿宋简体"/>
        <family val="4"/>
      </rPr>
      <t>其他教育管理事务支出</t>
    </r>
  </si>
  <si>
    <r>
      <t xml:space="preserve">    </t>
    </r>
    <r>
      <rPr>
        <sz val="12"/>
        <rFont val="方正仿宋简体"/>
        <family val="4"/>
      </rPr>
      <t>普通教育</t>
    </r>
  </si>
  <si>
    <r>
      <t xml:space="preserve">      </t>
    </r>
    <r>
      <rPr>
        <sz val="12"/>
        <rFont val="方正仿宋简体"/>
        <family val="4"/>
      </rPr>
      <t>学前教育</t>
    </r>
  </si>
  <si>
    <r>
      <t xml:space="preserve">      </t>
    </r>
    <r>
      <rPr>
        <sz val="12"/>
        <rFont val="方正仿宋简体"/>
        <family val="4"/>
      </rPr>
      <t>小学教育</t>
    </r>
  </si>
  <si>
    <r>
      <t xml:space="preserve">      </t>
    </r>
    <r>
      <rPr>
        <sz val="12"/>
        <rFont val="方正仿宋简体"/>
        <family val="4"/>
      </rPr>
      <t>初中教育</t>
    </r>
  </si>
  <si>
    <r>
      <t xml:space="preserve">      </t>
    </r>
    <r>
      <rPr>
        <sz val="12"/>
        <rFont val="方正仿宋简体"/>
        <family val="4"/>
      </rPr>
      <t>高中教育</t>
    </r>
  </si>
  <si>
    <r>
      <t xml:space="preserve">      </t>
    </r>
    <r>
      <rPr>
        <sz val="12"/>
        <rFont val="方正仿宋简体"/>
        <family val="4"/>
      </rPr>
      <t>高等教育</t>
    </r>
  </si>
  <si>
    <r>
      <t xml:space="preserve">      </t>
    </r>
    <r>
      <rPr>
        <sz val="12"/>
        <rFont val="方正仿宋简体"/>
        <family val="4"/>
      </rPr>
      <t>其他普通教育支出</t>
    </r>
  </si>
  <si>
    <r>
      <t xml:space="preserve">    </t>
    </r>
    <r>
      <rPr>
        <sz val="12"/>
        <rFont val="方正仿宋简体"/>
        <family val="4"/>
      </rPr>
      <t>职业教育</t>
    </r>
  </si>
  <si>
    <r>
      <t xml:space="preserve">      </t>
    </r>
    <r>
      <rPr>
        <sz val="12"/>
        <rFont val="方正仿宋简体"/>
        <family val="4"/>
      </rPr>
      <t>初等职业教育</t>
    </r>
  </si>
  <si>
    <r>
      <t xml:space="preserve">      </t>
    </r>
    <r>
      <rPr>
        <sz val="12"/>
        <rFont val="方正仿宋简体"/>
        <family val="4"/>
      </rPr>
      <t>中等职业教育</t>
    </r>
  </si>
  <si>
    <r>
      <t xml:space="preserve">      </t>
    </r>
    <r>
      <rPr>
        <sz val="12"/>
        <rFont val="方正仿宋简体"/>
        <family val="4"/>
      </rPr>
      <t>技校教育</t>
    </r>
  </si>
  <si>
    <r>
      <t xml:space="preserve">      </t>
    </r>
    <r>
      <rPr>
        <sz val="12"/>
        <rFont val="方正仿宋简体"/>
        <family val="4"/>
      </rPr>
      <t>高等职业教育</t>
    </r>
  </si>
  <si>
    <r>
      <t xml:space="preserve">      </t>
    </r>
    <r>
      <rPr>
        <sz val="12"/>
        <rFont val="方正仿宋简体"/>
        <family val="4"/>
      </rPr>
      <t>其他职业教育支出</t>
    </r>
  </si>
  <si>
    <r>
      <t xml:space="preserve">    </t>
    </r>
    <r>
      <rPr>
        <sz val="12"/>
        <rFont val="方正仿宋简体"/>
        <family val="4"/>
      </rPr>
      <t>成人教育</t>
    </r>
  </si>
  <si>
    <r>
      <t xml:space="preserve">      </t>
    </r>
    <r>
      <rPr>
        <sz val="12"/>
        <rFont val="方正仿宋简体"/>
        <family val="4"/>
      </rPr>
      <t>成人初等教育</t>
    </r>
  </si>
  <si>
    <r>
      <t xml:space="preserve">      </t>
    </r>
    <r>
      <rPr>
        <sz val="12"/>
        <rFont val="方正仿宋简体"/>
        <family val="4"/>
      </rPr>
      <t>成人中等教育</t>
    </r>
  </si>
  <si>
    <r>
      <t xml:space="preserve">      </t>
    </r>
    <r>
      <rPr>
        <sz val="12"/>
        <rFont val="方正仿宋简体"/>
        <family val="4"/>
      </rPr>
      <t>成人高等教育</t>
    </r>
  </si>
  <si>
    <r>
      <t xml:space="preserve">      </t>
    </r>
    <r>
      <rPr>
        <sz val="12"/>
        <rFont val="方正仿宋简体"/>
        <family val="4"/>
      </rPr>
      <t>成人广播电视教育</t>
    </r>
  </si>
  <si>
    <r>
      <t xml:space="preserve">      </t>
    </r>
    <r>
      <rPr>
        <sz val="12"/>
        <rFont val="方正仿宋简体"/>
        <family val="4"/>
      </rPr>
      <t>其他成人教育支出</t>
    </r>
  </si>
  <si>
    <r>
      <t xml:space="preserve">    </t>
    </r>
    <r>
      <rPr>
        <sz val="12"/>
        <rFont val="方正仿宋简体"/>
        <family val="4"/>
      </rPr>
      <t>广播电视教育</t>
    </r>
  </si>
  <si>
    <r>
      <t xml:space="preserve">      </t>
    </r>
    <r>
      <rPr>
        <sz val="12"/>
        <rFont val="方正仿宋简体"/>
        <family val="4"/>
      </rPr>
      <t>广播电视学校</t>
    </r>
  </si>
  <si>
    <r>
      <t xml:space="preserve">      </t>
    </r>
    <r>
      <rPr>
        <sz val="12"/>
        <rFont val="方正仿宋简体"/>
        <family val="4"/>
      </rPr>
      <t>教育电视台</t>
    </r>
  </si>
  <si>
    <r>
      <t xml:space="preserve">      </t>
    </r>
    <r>
      <rPr>
        <sz val="12"/>
        <rFont val="方正仿宋简体"/>
        <family val="4"/>
      </rPr>
      <t>其他广播电视教育支出</t>
    </r>
  </si>
  <si>
    <r>
      <t xml:space="preserve">    </t>
    </r>
    <r>
      <rPr>
        <sz val="12"/>
        <rFont val="方正仿宋简体"/>
        <family val="4"/>
      </rPr>
      <t>留学教育</t>
    </r>
  </si>
  <si>
    <r>
      <t xml:space="preserve">      </t>
    </r>
    <r>
      <rPr>
        <sz val="12"/>
        <rFont val="方正仿宋简体"/>
        <family val="4"/>
      </rPr>
      <t>出国留学教育</t>
    </r>
  </si>
  <si>
    <r>
      <t xml:space="preserve">      </t>
    </r>
    <r>
      <rPr>
        <sz val="12"/>
        <rFont val="方正仿宋简体"/>
        <family val="4"/>
      </rPr>
      <t>来华留学教育</t>
    </r>
  </si>
  <si>
    <r>
      <t xml:space="preserve">      </t>
    </r>
    <r>
      <rPr>
        <sz val="12"/>
        <rFont val="方正仿宋简体"/>
        <family val="4"/>
      </rPr>
      <t>其他留学教育支出</t>
    </r>
  </si>
  <si>
    <r>
      <t xml:space="preserve">    </t>
    </r>
    <r>
      <rPr>
        <sz val="12"/>
        <rFont val="方正仿宋简体"/>
        <family val="4"/>
      </rPr>
      <t>特殊教育</t>
    </r>
  </si>
  <si>
    <r>
      <t xml:space="preserve">      </t>
    </r>
    <r>
      <rPr>
        <sz val="12"/>
        <rFont val="方正仿宋简体"/>
        <family val="4"/>
      </rPr>
      <t>特殊学校教育</t>
    </r>
  </si>
  <si>
    <r>
      <t xml:space="preserve">      </t>
    </r>
    <r>
      <rPr>
        <sz val="12"/>
        <rFont val="方正仿宋简体"/>
        <family val="4"/>
      </rPr>
      <t>工读学校教育</t>
    </r>
  </si>
  <si>
    <r>
      <t xml:space="preserve">      </t>
    </r>
    <r>
      <rPr>
        <sz val="12"/>
        <rFont val="方正仿宋简体"/>
        <family val="4"/>
      </rPr>
      <t>其他特殊教育支出</t>
    </r>
  </si>
  <si>
    <r>
      <t xml:space="preserve">    </t>
    </r>
    <r>
      <rPr>
        <sz val="12"/>
        <rFont val="方正仿宋简体"/>
        <family val="4"/>
      </rPr>
      <t>进修及培训</t>
    </r>
  </si>
  <si>
    <r>
      <t xml:space="preserve">      </t>
    </r>
    <r>
      <rPr>
        <sz val="12"/>
        <rFont val="方正仿宋简体"/>
        <family val="4"/>
      </rPr>
      <t>教师进修</t>
    </r>
  </si>
  <si>
    <r>
      <t xml:space="preserve">      </t>
    </r>
    <r>
      <rPr>
        <sz val="12"/>
        <rFont val="方正仿宋简体"/>
        <family val="4"/>
      </rPr>
      <t>干部教育</t>
    </r>
  </si>
  <si>
    <r>
      <t xml:space="preserve">      </t>
    </r>
    <r>
      <rPr>
        <sz val="12"/>
        <rFont val="方正仿宋简体"/>
        <family val="4"/>
      </rPr>
      <t>培训支出</t>
    </r>
  </si>
  <si>
    <r>
      <t xml:space="preserve">      </t>
    </r>
    <r>
      <rPr>
        <sz val="12"/>
        <rFont val="方正仿宋简体"/>
        <family val="4"/>
      </rPr>
      <t>退役士兵能力提升</t>
    </r>
  </si>
  <si>
    <r>
      <t xml:space="preserve">      </t>
    </r>
    <r>
      <rPr>
        <sz val="12"/>
        <rFont val="方正仿宋简体"/>
        <family val="4"/>
      </rPr>
      <t>其他进修及培训</t>
    </r>
  </si>
  <si>
    <r>
      <t xml:space="preserve">    </t>
    </r>
    <r>
      <rPr>
        <sz val="12"/>
        <rFont val="方正仿宋简体"/>
        <family val="4"/>
      </rPr>
      <t>教育费附加安排的支出</t>
    </r>
  </si>
  <si>
    <r>
      <t xml:space="preserve">      </t>
    </r>
    <r>
      <rPr>
        <sz val="12"/>
        <rFont val="方正仿宋简体"/>
        <family val="4"/>
      </rPr>
      <t>农村中小学校舍建设</t>
    </r>
  </si>
  <si>
    <r>
      <t xml:space="preserve">      </t>
    </r>
    <r>
      <rPr>
        <sz val="12"/>
        <rFont val="方正仿宋简体"/>
        <family val="4"/>
      </rPr>
      <t>农村中小学教学设施</t>
    </r>
  </si>
  <si>
    <r>
      <t xml:space="preserve">      </t>
    </r>
    <r>
      <rPr>
        <sz val="12"/>
        <rFont val="方正仿宋简体"/>
        <family val="4"/>
      </rPr>
      <t>城市中小学校舍建设</t>
    </r>
  </si>
  <si>
    <r>
      <t xml:space="preserve">      </t>
    </r>
    <r>
      <rPr>
        <sz val="12"/>
        <rFont val="方正仿宋简体"/>
        <family val="4"/>
      </rPr>
      <t>城市中小学教学设施</t>
    </r>
  </si>
  <si>
    <r>
      <t xml:space="preserve">      </t>
    </r>
    <r>
      <rPr>
        <sz val="12"/>
        <rFont val="方正仿宋简体"/>
        <family val="4"/>
      </rPr>
      <t>中等职业学校教学设施</t>
    </r>
  </si>
  <si>
    <r>
      <t xml:space="preserve">      </t>
    </r>
    <r>
      <rPr>
        <sz val="12"/>
        <rFont val="方正仿宋简体"/>
        <family val="4"/>
      </rPr>
      <t>其他教育费附加安排的支出</t>
    </r>
  </si>
  <si>
    <r>
      <t xml:space="preserve">    </t>
    </r>
    <r>
      <rPr>
        <sz val="12"/>
        <rFont val="方正仿宋简体"/>
        <family val="4"/>
      </rPr>
      <t>其他教育支出</t>
    </r>
  </si>
  <si>
    <r>
      <t xml:space="preserve">      </t>
    </r>
    <r>
      <rPr>
        <sz val="12"/>
        <rFont val="方正仿宋简体"/>
        <family val="4"/>
      </rPr>
      <t>其他教育支出</t>
    </r>
  </si>
  <si>
    <r>
      <t xml:space="preserve">  </t>
    </r>
    <r>
      <rPr>
        <b/>
        <sz val="12"/>
        <rFont val="方正仿宋简体"/>
        <family val="4"/>
      </rPr>
      <t>科学技术支出</t>
    </r>
  </si>
  <si>
    <r>
      <t xml:space="preserve">    </t>
    </r>
    <r>
      <rPr>
        <sz val="12"/>
        <rFont val="方正仿宋简体"/>
        <family val="4"/>
      </rPr>
      <t>科学技术管理事务</t>
    </r>
  </si>
  <si>
    <r>
      <t xml:space="preserve">      </t>
    </r>
    <r>
      <rPr>
        <sz val="12"/>
        <rFont val="方正仿宋简体"/>
        <family val="4"/>
      </rPr>
      <t>其他科学技术管理事务支出</t>
    </r>
  </si>
  <si>
    <r>
      <t xml:space="preserve">    </t>
    </r>
    <r>
      <rPr>
        <sz val="12"/>
        <rFont val="方正仿宋简体"/>
        <family val="4"/>
      </rPr>
      <t>基础研究</t>
    </r>
  </si>
  <si>
    <r>
      <t xml:space="preserve">      </t>
    </r>
    <r>
      <rPr>
        <sz val="12"/>
        <rFont val="方正仿宋简体"/>
        <family val="4"/>
      </rPr>
      <t>机构运行</t>
    </r>
  </si>
  <si>
    <r>
      <t xml:space="preserve">      </t>
    </r>
    <r>
      <rPr>
        <sz val="12"/>
        <rFont val="方正仿宋简体"/>
        <family val="4"/>
      </rPr>
      <t>自然科学基金</t>
    </r>
  </si>
  <si>
    <r>
      <t xml:space="preserve">      </t>
    </r>
    <r>
      <rPr>
        <sz val="12"/>
        <rFont val="方正仿宋简体"/>
        <family val="4"/>
      </rPr>
      <t>实验室及相关设施</t>
    </r>
  </si>
  <si>
    <r>
      <t xml:space="preserve">      </t>
    </r>
    <r>
      <rPr>
        <sz val="12"/>
        <rFont val="方正仿宋简体"/>
        <family val="4"/>
      </rPr>
      <t>重大科学工程</t>
    </r>
  </si>
  <si>
    <r>
      <t xml:space="preserve">      </t>
    </r>
    <r>
      <rPr>
        <sz val="12"/>
        <rFont val="方正仿宋简体"/>
        <family val="4"/>
      </rPr>
      <t>专项基础科研</t>
    </r>
  </si>
  <si>
    <r>
      <t xml:space="preserve">      </t>
    </r>
    <r>
      <rPr>
        <sz val="12"/>
        <rFont val="方正仿宋简体"/>
        <family val="4"/>
      </rPr>
      <t>专项技术基础</t>
    </r>
  </si>
  <si>
    <r>
      <t xml:space="preserve">      </t>
    </r>
    <r>
      <rPr>
        <sz val="12"/>
        <rFont val="方正仿宋简体"/>
        <family val="4"/>
      </rPr>
      <t>科技人才队伍建设</t>
    </r>
  </si>
  <si>
    <r>
      <t xml:space="preserve">      </t>
    </r>
    <r>
      <rPr>
        <sz val="12"/>
        <rFont val="方正仿宋简体"/>
        <family val="4"/>
      </rPr>
      <t>其他基础研究支出</t>
    </r>
  </si>
  <si>
    <r>
      <t xml:space="preserve">    </t>
    </r>
    <r>
      <rPr>
        <sz val="12"/>
        <rFont val="方正仿宋简体"/>
        <family val="4"/>
      </rPr>
      <t>应用研究</t>
    </r>
  </si>
  <si>
    <r>
      <t xml:space="preserve">      </t>
    </r>
    <r>
      <rPr>
        <sz val="12"/>
        <rFont val="方正仿宋简体"/>
        <family val="4"/>
      </rPr>
      <t>社会公益研究</t>
    </r>
  </si>
  <si>
    <r>
      <t xml:space="preserve">      </t>
    </r>
    <r>
      <rPr>
        <sz val="12"/>
        <rFont val="方正仿宋简体"/>
        <family val="4"/>
      </rPr>
      <t>高技术研究</t>
    </r>
  </si>
  <si>
    <r>
      <t xml:space="preserve">      </t>
    </r>
    <r>
      <rPr>
        <sz val="12"/>
        <rFont val="方正仿宋简体"/>
        <family val="4"/>
      </rPr>
      <t>专项科研试制</t>
    </r>
  </si>
  <si>
    <r>
      <t xml:space="preserve">      </t>
    </r>
    <r>
      <rPr>
        <sz val="12"/>
        <rFont val="方正仿宋简体"/>
        <family val="4"/>
      </rPr>
      <t>其他应用研究支出</t>
    </r>
  </si>
  <si>
    <r>
      <t xml:space="preserve">    </t>
    </r>
    <r>
      <rPr>
        <sz val="12"/>
        <rFont val="方正仿宋简体"/>
        <family val="4"/>
      </rPr>
      <t>技术研究与开发</t>
    </r>
  </si>
  <si>
    <r>
      <t xml:space="preserve">      </t>
    </r>
    <r>
      <rPr>
        <sz val="12"/>
        <rFont val="方正仿宋简体"/>
        <family val="4"/>
      </rPr>
      <t>科技成果转化与扩散</t>
    </r>
  </si>
  <si>
    <r>
      <t xml:space="preserve">      </t>
    </r>
    <r>
      <rPr>
        <sz val="12"/>
        <rFont val="方正仿宋简体"/>
        <family val="4"/>
      </rPr>
      <t>共性技术研究与开发</t>
    </r>
  </si>
  <si>
    <r>
      <t xml:space="preserve">      </t>
    </r>
    <r>
      <rPr>
        <sz val="12"/>
        <rFont val="方正仿宋简体"/>
        <family val="4"/>
      </rPr>
      <t>其他技术研究与开发支出</t>
    </r>
  </si>
  <si>
    <r>
      <t xml:space="preserve">    </t>
    </r>
    <r>
      <rPr>
        <sz val="12"/>
        <rFont val="方正仿宋简体"/>
        <family val="4"/>
      </rPr>
      <t>科技条件与服务</t>
    </r>
  </si>
  <si>
    <r>
      <t xml:space="preserve">      </t>
    </r>
    <r>
      <rPr>
        <sz val="12"/>
        <rFont val="方正仿宋简体"/>
        <family val="4"/>
      </rPr>
      <t>技术创新服务体系</t>
    </r>
  </si>
  <si>
    <r>
      <t xml:space="preserve">      </t>
    </r>
    <r>
      <rPr>
        <sz val="12"/>
        <rFont val="方正仿宋简体"/>
        <family val="4"/>
      </rPr>
      <t>科技条件专项</t>
    </r>
  </si>
  <si>
    <r>
      <t xml:space="preserve">      </t>
    </r>
    <r>
      <rPr>
        <sz val="12"/>
        <rFont val="方正仿宋简体"/>
        <family val="4"/>
      </rPr>
      <t>其他科技条件与服务支出</t>
    </r>
  </si>
  <si>
    <r>
      <t xml:space="preserve">    </t>
    </r>
    <r>
      <rPr>
        <sz val="12"/>
        <rFont val="方正仿宋简体"/>
        <family val="4"/>
      </rPr>
      <t>社会科学</t>
    </r>
  </si>
  <si>
    <r>
      <t xml:space="preserve">      </t>
    </r>
    <r>
      <rPr>
        <sz val="12"/>
        <rFont val="方正仿宋简体"/>
        <family val="4"/>
      </rPr>
      <t>社会科学研究机构</t>
    </r>
  </si>
  <si>
    <r>
      <t xml:space="preserve">      </t>
    </r>
    <r>
      <rPr>
        <sz val="12"/>
        <rFont val="方正仿宋简体"/>
        <family val="4"/>
      </rPr>
      <t>社会科学研究</t>
    </r>
  </si>
  <si>
    <r>
      <t xml:space="preserve">      </t>
    </r>
    <r>
      <rPr>
        <sz val="12"/>
        <rFont val="方正仿宋简体"/>
        <family val="4"/>
      </rPr>
      <t>社科基金支出</t>
    </r>
  </si>
  <si>
    <r>
      <t xml:space="preserve">      </t>
    </r>
    <r>
      <rPr>
        <sz val="12"/>
        <rFont val="方正仿宋简体"/>
        <family val="4"/>
      </rPr>
      <t>其他社会科学支出</t>
    </r>
  </si>
  <si>
    <r>
      <t xml:space="preserve">    </t>
    </r>
    <r>
      <rPr>
        <sz val="12"/>
        <rFont val="方正仿宋简体"/>
        <family val="4"/>
      </rPr>
      <t>科学技术普及</t>
    </r>
  </si>
  <si>
    <r>
      <t xml:space="preserve">      </t>
    </r>
    <r>
      <rPr>
        <sz val="12"/>
        <rFont val="方正仿宋简体"/>
        <family val="4"/>
      </rPr>
      <t>科普活动</t>
    </r>
  </si>
  <si>
    <r>
      <t xml:space="preserve">      </t>
    </r>
    <r>
      <rPr>
        <sz val="12"/>
        <rFont val="方正仿宋简体"/>
        <family val="4"/>
      </rPr>
      <t>青少年科技活动</t>
    </r>
  </si>
  <si>
    <r>
      <t xml:space="preserve">      </t>
    </r>
    <r>
      <rPr>
        <sz val="12"/>
        <rFont val="方正仿宋简体"/>
        <family val="4"/>
      </rPr>
      <t>学术交流活动</t>
    </r>
  </si>
  <si>
    <r>
      <t xml:space="preserve">      </t>
    </r>
    <r>
      <rPr>
        <sz val="12"/>
        <rFont val="方正仿宋简体"/>
        <family val="4"/>
      </rPr>
      <t>科技馆站</t>
    </r>
  </si>
  <si>
    <r>
      <t xml:space="preserve">      </t>
    </r>
    <r>
      <rPr>
        <sz val="12"/>
        <rFont val="方正仿宋简体"/>
        <family val="4"/>
      </rPr>
      <t>其他科学技术普及支出</t>
    </r>
  </si>
  <si>
    <r>
      <t xml:space="preserve">    </t>
    </r>
    <r>
      <rPr>
        <sz val="12"/>
        <rFont val="方正仿宋简体"/>
        <family val="4"/>
      </rPr>
      <t>科技交流与合作</t>
    </r>
  </si>
  <si>
    <r>
      <t xml:space="preserve">      </t>
    </r>
    <r>
      <rPr>
        <sz val="12"/>
        <rFont val="方正仿宋简体"/>
        <family val="4"/>
      </rPr>
      <t>国际交流与合作</t>
    </r>
  </si>
  <si>
    <r>
      <t xml:space="preserve">      </t>
    </r>
    <r>
      <rPr>
        <sz val="12"/>
        <rFont val="方正仿宋简体"/>
        <family val="4"/>
      </rPr>
      <t>重大科技合作项目</t>
    </r>
  </si>
  <si>
    <r>
      <t xml:space="preserve">      </t>
    </r>
    <r>
      <rPr>
        <sz val="12"/>
        <rFont val="方正仿宋简体"/>
        <family val="4"/>
      </rPr>
      <t>其他科技交流与合作支出</t>
    </r>
  </si>
  <si>
    <r>
      <t xml:space="preserve">    </t>
    </r>
    <r>
      <rPr>
        <sz val="12"/>
        <rFont val="方正仿宋简体"/>
        <family val="4"/>
      </rPr>
      <t>科技重大项目</t>
    </r>
  </si>
  <si>
    <r>
      <t xml:space="preserve">      </t>
    </r>
    <r>
      <rPr>
        <sz val="12"/>
        <rFont val="方正仿宋简体"/>
        <family val="4"/>
      </rPr>
      <t>科技重大专项</t>
    </r>
  </si>
  <si>
    <r>
      <t xml:space="preserve">      </t>
    </r>
    <r>
      <rPr>
        <sz val="12"/>
        <rFont val="方正仿宋简体"/>
        <family val="4"/>
      </rPr>
      <t>重点研发计划</t>
    </r>
  </si>
  <si>
    <r>
      <t xml:space="preserve">      </t>
    </r>
    <r>
      <rPr>
        <sz val="12"/>
        <rFont val="方正仿宋简体"/>
        <family val="4"/>
      </rPr>
      <t>其他科技重大项目</t>
    </r>
  </si>
  <si>
    <r>
      <t xml:space="preserve">    </t>
    </r>
    <r>
      <rPr>
        <sz val="12"/>
        <rFont val="方正仿宋简体"/>
        <family val="4"/>
      </rPr>
      <t>其他科学技术支出</t>
    </r>
  </si>
  <si>
    <r>
      <t xml:space="preserve">      </t>
    </r>
    <r>
      <rPr>
        <sz val="12"/>
        <rFont val="方正仿宋简体"/>
        <family val="4"/>
      </rPr>
      <t>科技奖励</t>
    </r>
  </si>
  <si>
    <r>
      <t xml:space="preserve">      </t>
    </r>
    <r>
      <rPr>
        <sz val="12"/>
        <rFont val="方正仿宋简体"/>
        <family val="4"/>
      </rPr>
      <t>核应急</t>
    </r>
  </si>
  <si>
    <r>
      <t xml:space="preserve">      </t>
    </r>
    <r>
      <rPr>
        <sz val="12"/>
        <rFont val="方正仿宋简体"/>
        <family val="4"/>
      </rPr>
      <t>转制科研机构</t>
    </r>
  </si>
  <si>
    <r>
      <t xml:space="preserve">      </t>
    </r>
    <r>
      <rPr>
        <sz val="12"/>
        <rFont val="方正仿宋简体"/>
        <family val="4"/>
      </rPr>
      <t>其他科学技术支出</t>
    </r>
  </si>
  <si>
    <r>
      <t xml:space="preserve">  </t>
    </r>
    <r>
      <rPr>
        <b/>
        <sz val="12"/>
        <rFont val="方正仿宋简体"/>
        <family val="4"/>
      </rPr>
      <t>文化旅游体育与传媒支出</t>
    </r>
  </si>
  <si>
    <r>
      <t xml:space="preserve">    </t>
    </r>
    <r>
      <rPr>
        <sz val="12"/>
        <rFont val="方正仿宋简体"/>
        <family val="4"/>
      </rPr>
      <t>文化和旅游</t>
    </r>
  </si>
  <si>
    <r>
      <t xml:space="preserve">      </t>
    </r>
    <r>
      <rPr>
        <sz val="12"/>
        <rFont val="方正仿宋简体"/>
        <family val="4"/>
      </rPr>
      <t>图书馆</t>
    </r>
  </si>
  <si>
    <r>
      <t xml:space="preserve">      </t>
    </r>
    <r>
      <rPr>
        <sz val="12"/>
        <rFont val="方正仿宋简体"/>
        <family val="4"/>
      </rPr>
      <t>文化展示及纪念机构</t>
    </r>
  </si>
  <si>
    <r>
      <t xml:space="preserve">      </t>
    </r>
    <r>
      <rPr>
        <sz val="12"/>
        <rFont val="方正仿宋简体"/>
        <family val="4"/>
      </rPr>
      <t>艺术表演场所</t>
    </r>
  </si>
  <si>
    <r>
      <t xml:space="preserve">      </t>
    </r>
    <r>
      <rPr>
        <sz val="12"/>
        <rFont val="方正仿宋简体"/>
        <family val="4"/>
      </rPr>
      <t>艺术表演团体</t>
    </r>
  </si>
  <si>
    <r>
      <t xml:space="preserve">      </t>
    </r>
    <r>
      <rPr>
        <sz val="12"/>
        <rFont val="方正仿宋简体"/>
        <family val="4"/>
      </rPr>
      <t>文化活动</t>
    </r>
  </si>
  <si>
    <r>
      <t xml:space="preserve">      </t>
    </r>
    <r>
      <rPr>
        <sz val="12"/>
        <rFont val="方正仿宋简体"/>
        <family val="4"/>
      </rPr>
      <t>群众文化</t>
    </r>
  </si>
  <si>
    <r>
      <t xml:space="preserve">      </t>
    </r>
    <r>
      <rPr>
        <sz val="12"/>
        <rFont val="方正仿宋简体"/>
        <family val="4"/>
      </rPr>
      <t>文化和旅游交流与合作</t>
    </r>
  </si>
  <si>
    <r>
      <t xml:space="preserve">      </t>
    </r>
    <r>
      <rPr>
        <sz val="12"/>
        <rFont val="方正仿宋简体"/>
        <family val="4"/>
      </rPr>
      <t>文化创作与保护</t>
    </r>
  </si>
  <si>
    <r>
      <t xml:space="preserve">      </t>
    </r>
    <r>
      <rPr>
        <sz val="12"/>
        <rFont val="方正仿宋简体"/>
        <family val="4"/>
      </rPr>
      <t>文化和旅游市场管理</t>
    </r>
  </si>
  <si>
    <r>
      <t xml:space="preserve">      </t>
    </r>
    <r>
      <rPr>
        <sz val="12"/>
        <rFont val="方正仿宋简体"/>
        <family val="4"/>
      </rPr>
      <t>旅游宣传</t>
    </r>
  </si>
  <si>
    <r>
      <t xml:space="preserve">      </t>
    </r>
    <r>
      <rPr>
        <sz val="12"/>
        <rFont val="方正仿宋简体"/>
        <family val="4"/>
      </rPr>
      <t>文化和旅游管理事务</t>
    </r>
  </si>
  <si>
    <r>
      <t xml:space="preserve">      </t>
    </r>
    <r>
      <rPr>
        <sz val="12"/>
        <rFont val="方正仿宋简体"/>
        <family val="4"/>
      </rPr>
      <t>其他文化和旅游支出</t>
    </r>
  </si>
  <si>
    <r>
      <t xml:space="preserve">    </t>
    </r>
    <r>
      <rPr>
        <sz val="12"/>
        <rFont val="方正仿宋简体"/>
        <family val="4"/>
      </rPr>
      <t>文物</t>
    </r>
  </si>
  <si>
    <r>
      <t xml:space="preserve">      </t>
    </r>
    <r>
      <rPr>
        <sz val="12"/>
        <rFont val="方正仿宋简体"/>
        <family val="4"/>
      </rPr>
      <t>文物保护</t>
    </r>
  </si>
  <si>
    <r>
      <t xml:space="preserve">      </t>
    </r>
    <r>
      <rPr>
        <sz val="12"/>
        <rFont val="方正仿宋简体"/>
        <family val="4"/>
      </rPr>
      <t>博物馆</t>
    </r>
  </si>
  <si>
    <r>
      <t xml:space="preserve">      </t>
    </r>
    <r>
      <rPr>
        <sz val="12"/>
        <rFont val="方正仿宋简体"/>
        <family val="4"/>
      </rPr>
      <t>历史名城与古迹</t>
    </r>
  </si>
  <si>
    <r>
      <t xml:space="preserve">      </t>
    </r>
    <r>
      <rPr>
        <sz val="12"/>
        <rFont val="方正仿宋简体"/>
        <family val="4"/>
      </rPr>
      <t>其他文物支出</t>
    </r>
  </si>
  <si>
    <r>
      <t xml:space="preserve">    </t>
    </r>
    <r>
      <rPr>
        <sz val="12"/>
        <rFont val="方正仿宋简体"/>
        <family val="4"/>
      </rPr>
      <t>体育</t>
    </r>
  </si>
  <si>
    <r>
      <t xml:space="preserve">      </t>
    </r>
    <r>
      <rPr>
        <sz val="12"/>
        <rFont val="方正仿宋简体"/>
        <family val="4"/>
      </rPr>
      <t>运动项目管理</t>
    </r>
  </si>
  <si>
    <r>
      <t xml:space="preserve">      </t>
    </r>
    <r>
      <rPr>
        <sz val="12"/>
        <rFont val="方正仿宋简体"/>
        <family val="4"/>
      </rPr>
      <t>体育竞赛</t>
    </r>
  </si>
  <si>
    <r>
      <t xml:space="preserve">      </t>
    </r>
    <r>
      <rPr>
        <sz val="12"/>
        <rFont val="方正仿宋简体"/>
        <family val="4"/>
      </rPr>
      <t>体育训练</t>
    </r>
  </si>
  <si>
    <r>
      <t xml:space="preserve">      </t>
    </r>
    <r>
      <rPr>
        <sz val="12"/>
        <rFont val="方正仿宋简体"/>
        <family val="4"/>
      </rPr>
      <t>体育场馆</t>
    </r>
  </si>
  <si>
    <r>
      <t xml:space="preserve">      </t>
    </r>
    <r>
      <rPr>
        <sz val="12"/>
        <rFont val="方正仿宋简体"/>
        <family val="4"/>
      </rPr>
      <t>群众体育</t>
    </r>
  </si>
  <si>
    <r>
      <t xml:space="preserve">      </t>
    </r>
    <r>
      <rPr>
        <sz val="12"/>
        <rFont val="方正仿宋简体"/>
        <family val="4"/>
      </rPr>
      <t>体育交流与合作</t>
    </r>
  </si>
  <si>
    <r>
      <t xml:space="preserve">      </t>
    </r>
    <r>
      <rPr>
        <sz val="12"/>
        <rFont val="方正仿宋简体"/>
        <family val="4"/>
      </rPr>
      <t>其他体育支出</t>
    </r>
  </si>
  <si>
    <r>
      <t xml:space="preserve">    </t>
    </r>
    <r>
      <rPr>
        <sz val="12"/>
        <rFont val="方正仿宋简体"/>
        <family val="4"/>
      </rPr>
      <t>新闻出版电影</t>
    </r>
  </si>
  <si>
    <r>
      <t xml:space="preserve">      </t>
    </r>
    <r>
      <rPr>
        <sz val="12"/>
        <rFont val="方正仿宋简体"/>
        <family val="4"/>
      </rPr>
      <t>新闻通讯</t>
    </r>
  </si>
  <si>
    <r>
      <t xml:space="preserve">      </t>
    </r>
    <r>
      <rPr>
        <sz val="12"/>
        <rFont val="方正仿宋简体"/>
        <family val="4"/>
      </rPr>
      <t>出版发行</t>
    </r>
  </si>
  <si>
    <r>
      <t xml:space="preserve">      </t>
    </r>
    <r>
      <rPr>
        <sz val="12"/>
        <rFont val="方正仿宋简体"/>
        <family val="4"/>
      </rPr>
      <t>版权管理</t>
    </r>
  </si>
  <si>
    <r>
      <t xml:space="preserve">      </t>
    </r>
    <r>
      <rPr>
        <sz val="12"/>
        <rFont val="方正仿宋简体"/>
        <family val="4"/>
      </rPr>
      <t>电影</t>
    </r>
  </si>
  <si>
    <r>
      <t xml:space="preserve">      </t>
    </r>
    <r>
      <rPr>
        <sz val="12"/>
        <rFont val="方正仿宋简体"/>
        <family val="4"/>
      </rPr>
      <t>其他新闻出版电影支出</t>
    </r>
  </si>
  <si>
    <r>
      <t xml:space="preserve">    </t>
    </r>
    <r>
      <rPr>
        <sz val="12"/>
        <rFont val="方正仿宋简体"/>
        <family val="4"/>
      </rPr>
      <t>广播电视</t>
    </r>
  </si>
  <si>
    <r>
      <t xml:space="preserve">      </t>
    </r>
    <r>
      <rPr>
        <sz val="12"/>
        <rFont val="方正仿宋简体"/>
        <family val="4"/>
      </rPr>
      <t>监测监管</t>
    </r>
  </si>
  <si>
    <r>
      <t xml:space="preserve">      </t>
    </r>
    <r>
      <rPr>
        <sz val="12"/>
        <rFont val="方正仿宋简体"/>
        <family val="4"/>
      </rPr>
      <t>传输发射</t>
    </r>
  </si>
  <si>
    <r>
      <t xml:space="preserve">      </t>
    </r>
    <r>
      <rPr>
        <sz val="12"/>
        <rFont val="方正仿宋简体"/>
        <family val="4"/>
      </rPr>
      <t>广播电视事务</t>
    </r>
  </si>
  <si>
    <r>
      <t xml:space="preserve">      </t>
    </r>
    <r>
      <rPr>
        <sz val="12"/>
        <rFont val="方正仿宋简体"/>
        <family val="4"/>
      </rPr>
      <t>其他广播电视支出</t>
    </r>
  </si>
  <si>
    <r>
      <t xml:space="preserve">    </t>
    </r>
    <r>
      <rPr>
        <sz val="12"/>
        <rFont val="方正仿宋简体"/>
        <family val="4"/>
      </rPr>
      <t>其他文化旅游体育与传媒支出</t>
    </r>
  </si>
  <si>
    <r>
      <t xml:space="preserve">      </t>
    </r>
    <r>
      <rPr>
        <sz val="12"/>
        <rFont val="方正仿宋简体"/>
        <family val="4"/>
      </rPr>
      <t>宣传文化发展专项支出</t>
    </r>
  </si>
  <si>
    <r>
      <t xml:space="preserve">      </t>
    </r>
    <r>
      <rPr>
        <sz val="12"/>
        <rFont val="方正仿宋简体"/>
        <family val="4"/>
      </rPr>
      <t>文化产业发展专项支出</t>
    </r>
  </si>
  <si>
    <r>
      <t xml:space="preserve">      </t>
    </r>
    <r>
      <rPr>
        <sz val="12"/>
        <rFont val="方正仿宋简体"/>
        <family val="4"/>
      </rPr>
      <t>其他文化旅游体育与传媒支出</t>
    </r>
  </si>
  <si>
    <r>
      <t xml:space="preserve">  </t>
    </r>
    <r>
      <rPr>
        <b/>
        <sz val="12"/>
        <rFont val="方正仿宋简体"/>
        <family val="4"/>
      </rPr>
      <t>社会保障和就业支出</t>
    </r>
  </si>
  <si>
    <r>
      <t xml:space="preserve">    </t>
    </r>
    <r>
      <rPr>
        <sz val="12"/>
        <rFont val="方正仿宋简体"/>
        <family val="4"/>
      </rPr>
      <t>人力资源和社会保障管理事务</t>
    </r>
  </si>
  <si>
    <r>
      <t xml:space="preserve">      </t>
    </r>
    <r>
      <rPr>
        <sz val="12"/>
        <rFont val="方正仿宋简体"/>
        <family val="4"/>
      </rPr>
      <t>综合业务管理</t>
    </r>
  </si>
  <si>
    <r>
      <t xml:space="preserve">      </t>
    </r>
    <r>
      <rPr>
        <sz val="12"/>
        <rFont val="方正仿宋简体"/>
        <family val="4"/>
      </rPr>
      <t>劳动保障监察</t>
    </r>
  </si>
  <si>
    <r>
      <t xml:space="preserve">      </t>
    </r>
    <r>
      <rPr>
        <sz val="12"/>
        <rFont val="方正仿宋简体"/>
        <family val="4"/>
      </rPr>
      <t>就业管理事务</t>
    </r>
  </si>
  <si>
    <r>
      <t xml:space="preserve">      </t>
    </r>
    <r>
      <rPr>
        <sz val="12"/>
        <rFont val="方正仿宋简体"/>
        <family val="4"/>
      </rPr>
      <t>社会保险业务管理事务</t>
    </r>
  </si>
  <si>
    <r>
      <t xml:space="preserve">      </t>
    </r>
    <r>
      <rPr>
        <sz val="12"/>
        <rFont val="方正仿宋简体"/>
        <family val="4"/>
      </rPr>
      <t>社会保险经办机构</t>
    </r>
  </si>
  <si>
    <r>
      <t xml:space="preserve">      </t>
    </r>
    <r>
      <rPr>
        <sz val="12"/>
        <rFont val="方正仿宋简体"/>
        <family val="4"/>
      </rPr>
      <t>劳动关系和维权</t>
    </r>
  </si>
  <si>
    <r>
      <t xml:space="preserve">      </t>
    </r>
    <r>
      <rPr>
        <sz val="12"/>
        <rFont val="方正仿宋简体"/>
        <family val="4"/>
      </rPr>
      <t>公共就业服务和职业技能鉴定机构</t>
    </r>
  </si>
  <si>
    <r>
      <t xml:space="preserve">      </t>
    </r>
    <r>
      <rPr>
        <sz val="12"/>
        <rFont val="方正仿宋简体"/>
        <family val="4"/>
      </rPr>
      <t>劳动人事争议调解仲裁</t>
    </r>
  </si>
  <si>
    <r>
      <t xml:space="preserve">      </t>
    </r>
    <r>
      <rPr>
        <sz val="12"/>
        <rFont val="方正仿宋简体"/>
        <family val="4"/>
      </rPr>
      <t>政府特殊津贴</t>
    </r>
  </si>
  <si>
    <r>
      <t xml:space="preserve">      </t>
    </r>
    <r>
      <rPr>
        <sz val="12"/>
        <rFont val="方正仿宋简体"/>
        <family val="4"/>
      </rPr>
      <t>资助留学回国人员</t>
    </r>
  </si>
  <si>
    <r>
      <t xml:space="preserve">      </t>
    </r>
    <r>
      <rPr>
        <sz val="12"/>
        <rFont val="方正仿宋简体"/>
        <family val="4"/>
      </rPr>
      <t>博士后日常经费</t>
    </r>
  </si>
  <si>
    <r>
      <t xml:space="preserve">      </t>
    </r>
    <r>
      <rPr>
        <sz val="12"/>
        <rFont val="方正仿宋简体"/>
        <family val="4"/>
      </rPr>
      <t>引进人才费用</t>
    </r>
  </si>
  <si>
    <r>
      <t xml:space="preserve">      </t>
    </r>
    <r>
      <rPr>
        <sz val="12"/>
        <rFont val="方正仿宋简体"/>
        <family val="4"/>
      </rPr>
      <t>其他人力资源和社会保障管理事务支出</t>
    </r>
  </si>
  <si>
    <r>
      <t xml:space="preserve">    </t>
    </r>
    <r>
      <rPr>
        <sz val="12"/>
        <rFont val="方正仿宋简体"/>
        <family val="4"/>
      </rPr>
      <t>民政管理事务</t>
    </r>
  </si>
  <si>
    <r>
      <t xml:space="preserve">      </t>
    </r>
    <r>
      <rPr>
        <sz val="12"/>
        <rFont val="方正仿宋简体"/>
        <family val="4"/>
      </rPr>
      <t>社会组织管理</t>
    </r>
  </si>
  <si>
    <r>
      <t xml:space="preserve">      </t>
    </r>
    <r>
      <rPr>
        <sz val="12"/>
        <rFont val="方正仿宋简体"/>
        <family val="4"/>
      </rPr>
      <t>行政区划和地名管理</t>
    </r>
  </si>
  <si>
    <r>
      <t xml:space="preserve">      </t>
    </r>
    <r>
      <rPr>
        <sz val="12"/>
        <rFont val="方正仿宋简体"/>
        <family val="4"/>
      </rPr>
      <t>基层政权建设和社区治理</t>
    </r>
  </si>
  <si>
    <r>
      <t xml:space="preserve">      </t>
    </r>
    <r>
      <rPr>
        <sz val="12"/>
        <rFont val="方正仿宋简体"/>
        <family val="4"/>
      </rPr>
      <t>其他民政管理事务支出</t>
    </r>
  </si>
  <si>
    <r>
      <t xml:space="preserve">    </t>
    </r>
    <r>
      <rPr>
        <sz val="12"/>
        <rFont val="方正仿宋简体"/>
        <family val="4"/>
      </rPr>
      <t>补充全国社会保障基金</t>
    </r>
  </si>
  <si>
    <r>
      <t xml:space="preserve">      </t>
    </r>
    <r>
      <rPr>
        <sz val="12"/>
        <rFont val="方正仿宋简体"/>
        <family val="4"/>
      </rPr>
      <t>用一般公共预算补充基金</t>
    </r>
  </si>
  <si>
    <r>
      <t xml:space="preserve">    </t>
    </r>
    <r>
      <rPr>
        <sz val="12"/>
        <rFont val="方正仿宋简体"/>
        <family val="4"/>
      </rPr>
      <t>行政事业单位养老支出</t>
    </r>
  </si>
  <si>
    <r>
      <t xml:space="preserve">      </t>
    </r>
    <r>
      <rPr>
        <sz val="12"/>
        <rFont val="方正仿宋简体"/>
        <family val="4"/>
      </rPr>
      <t>行政单位离退休</t>
    </r>
  </si>
  <si>
    <r>
      <t xml:space="preserve">      </t>
    </r>
    <r>
      <rPr>
        <sz val="12"/>
        <rFont val="方正仿宋简体"/>
        <family val="4"/>
      </rPr>
      <t>事业单位离退休</t>
    </r>
  </si>
  <si>
    <r>
      <t xml:space="preserve">      </t>
    </r>
    <r>
      <rPr>
        <sz val="12"/>
        <rFont val="方正仿宋简体"/>
        <family val="4"/>
      </rPr>
      <t>离退休人员管理机构</t>
    </r>
  </si>
  <si>
    <r>
      <t xml:space="preserve">      </t>
    </r>
    <r>
      <rPr>
        <sz val="12"/>
        <rFont val="方正仿宋简体"/>
        <family val="4"/>
      </rPr>
      <t>机关事业单位基本养老保险缴费支出</t>
    </r>
  </si>
  <si>
    <r>
      <t xml:space="preserve">      </t>
    </r>
    <r>
      <rPr>
        <sz val="12"/>
        <rFont val="方正仿宋简体"/>
        <family val="4"/>
      </rPr>
      <t>机关事业单位职业年金缴费支出</t>
    </r>
  </si>
  <si>
    <r>
      <t xml:space="preserve">      </t>
    </r>
    <r>
      <rPr>
        <sz val="12"/>
        <rFont val="方正仿宋简体"/>
        <family val="4"/>
      </rPr>
      <t>对机关事业单位基本养老保险基金的补助</t>
    </r>
  </si>
  <si>
    <r>
      <t xml:space="preserve">      </t>
    </r>
    <r>
      <rPr>
        <sz val="12"/>
        <rFont val="方正仿宋简体"/>
        <family val="4"/>
      </rPr>
      <t>对机关事业单位职业年金的补助</t>
    </r>
  </si>
  <si>
    <r>
      <t xml:space="preserve">      </t>
    </r>
    <r>
      <rPr>
        <sz val="12"/>
        <rFont val="方正仿宋简体"/>
        <family val="4"/>
      </rPr>
      <t>其他行政事业单位养老支出</t>
    </r>
  </si>
  <si>
    <r>
      <t xml:space="preserve">    </t>
    </r>
    <r>
      <rPr>
        <sz val="12"/>
        <rFont val="方正仿宋简体"/>
        <family val="4"/>
      </rPr>
      <t>企业改革补助</t>
    </r>
  </si>
  <si>
    <r>
      <t xml:space="preserve">      </t>
    </r>
    <r>
      <rPr>
        <sz val="12"/>
        <rFont val="方正仿宋简体"/>
        <family val="4"/>
      </rPr>
      <t>企业关闭破产补助</t>
    </r>
  </si>
  <si>
    <r>
      <t xml:space="preserve">      </t>
    </r>
    <r>
      <rPr>
        <sz val="12"/>
        <rFont val="方正仿宋简体"/>
        <family val="4"/>
      </rPr>
      <t>厂办大集体改革补助</t>
    </r>
  </si>
  <si>
    <r>
      <t xml:space="preserve">      </t>
    </r>
    <r>
      <rPr>
        <sz val="12"/>
        <rFont val="方正仿宋简体"/>
        <family val="4"/>
      </rPr>
      <t>其他企业改革发展补助</t>
    </r>
  </si>
  <si>
    <r>
      <t xml:space="preserve">    </t>
    </r>
    <r>
      <rPr>
        <sz val="12"/>
        <rFont val="方正仿宋简体"/>
        <family val="4"/>
      </rPr>
      <t>就业补助</t>
    </r>
  </si>
  <si>
    <r>
      <t xml:space="preserve">      </t>
    </r>
    <r>
      <rPr>
        <sz val="12"/>
        <rFont val="方正仿宋简体"/>
        <family val="4"/>
      </rPr>
      <t>就业创业服务补贴</t>
    </r>
  </si>
  <si>
    <r>
      <t xml:space="preserve">      </t>
    </r>
    <r>
      <rPr>
        <sz val="12"/>
        <rFont val="方正仿宋简体"/>
        <family val="4"/>
      </rPr>
      <t>职业培训补贴</t>
    </r>
  </si>
  <si>
    <r>
      <t xml:space="preserve">      </t>
    </r>
    <r>
      <rPr>
        <sz val="12"/>
        <rFont val="方正仿宋简体"/>
        <family val="4"/>
      </rPr>
      <t>社会保险补贴</t>
    </r>
  </si>
  <si>
    <r>
      <t xml:space="preserve">      </t>
    </r>
    <r>
      <rPr>
        <sz val="12"/>
        <rFont val="方正仿宋简体"/>
        <family val="4"/>
      </rPr>
      <t>公益性岗位补贴</t>
    </r>
  </si>
  <si>
    <r>
      <t xml:space="preserve">      </t>
    </r>
    <r>
      <rPr>
        <sz val="12"/>
        <rFont val="方正仿宋简体"/>
        <family val="4"/>
      </rPr>
      <t>职业技能鉴定补贴</t>
    </r>
  </si>
  <si>
    <r>
      <t xml:space="preserve">      </t>
    </r>
    <r>
      <rPr>
        <sz val="12"/>
        <rFont val="方正仿宋简体"/>
        <family val="4"/>
      </rPr>
      <t>就业见习补贴</t>
    </r>
  </si>
  <si>
    <r>
      <t xml:space="preserve">      </t>
    </r>
    <r>
      <rPr>
        <sz val="12"/>
        <rFont val="方正仿宋简体"/>
        <family val="4"/>
      </rPr>
      <t>高技能人才培养补助</t>
    </r>
  </si>
  <si>
    <r>
      <t xml:space="preserve">      </t>
    </r>
    <r>
      <rPr>
        <sz val="12"/>
        <rFont val="方正仿宋简体"/>
        <family val="4"/>
      </rPr>
      <t>促进创业补贴</t>
    </r>
  </si>
  <si>
    <r>
      <t xml:space="preserve">      </t>
    </r>
    <r>
      <rPr>
        <sz val="12"/>
        <rFont val="方正仿宋简体"/>
        <family val="4"/>
      </rPr>
      <t>其他就业补助支出</t>
    </r>
  </si>
  <si>
    <r>
      <t xml:space="preserve">    </t>
    </r>
    <r>
      <rPr>
        <sz val="12"/>
        <rFont val="方正仿宋简体"/>
        <family val="4"/>
      </rPr>
      <t>抚恤</t>
    </r>
  </si>
  <si>
    <r>
      <t xml:space="preserve">      </t>
    </r>
    <r>
      <rPr>
        <sz val="12"/>
        <rFont val="方正仿宋简体"/>
        <family val="4"/>
      </rPr>
      <t>死亡抚恤</t>
    </r>
  </si>
  <si>
    <r>
      <t xml:space="preserve">      </t>
    </r>
    <r>
      <rPr>
        <sz val="12"/>
        <rFont val="方正仿宋简体"/>
        <family val="4"/>
      </rPr>
      <t>伤残抚恤</t>
    </r>
  </si>
  <si>
    <r>
      <t xml:space="preserve">      </t>
    </r>
    <r>
      <rPr>
        <sz val="12"/>
        <rFont val="方正仿宋简体"/>
        <family val="4"/>
      </rPr>
      <t>在乡复员、退伍军人生活补助</t>
    </r>
  </si>
  <si>
    <r>
      <t xml:space="preserve">      </t>
    </r>
    <r>
      <rPr>
        <sz val="12"/>
        <rFont val="方正仿宋简体"/>
        <family val="4"/>
      </rPr>
      <t>优抚事业单位支出</t>
    </r>
  </si>
  <si>
    <r>
      <t xml:space="preserve">      </t>
    </r>
    <r>
      <rPr>
        <sz val="12"/>
        <rFont val="方正仿宋简体"/>
        <family val="4"/>
      </rPr>
      <t>义务兵优待</t>
    </r>
  </si>
  <si>
    <r>
      <t xml:space="preserve">      </t>
    </r>
    <r>
      <rPr>
        <sz val="12"/>
        <rFont val="方正仿宋简体"/>
        <family val="4"/>
      </rPr>
      <t>农村籍退役士兵老年生活补助</t>
    </r>
  </si>
  <si>
    <t xml:space="preserve">   烈士纪念设施管理维护</t>
  </si>
  <si>
    <r>
      <t xml:space="preserve">      </t>
    </r>
    <r>
      <rPr>
        <sz val="12"/>
        <rFont val="方正仿宋简体"/>
        <family val="4"/>
      </rPr>
      <t>其他优抚支出</t>
    </r>
  </si>
  <si>
    <r>
      <t xml:space="preserve">    </t>
    </r>
    <r>
      <rPr>
        <sz val="12"/>
        <rFont val="方正仿宋简体"/>
        <family val="4"/>
      </rPr>
      <t>退役安置</t>
    </r>
  </si>
  <si>
    <r>
      <t xml:space="preserve">      </t>
    </r>
    <r>
      <rPr>
        <sz val="12"/>
        <rFont val="方正仿宋简体"/>
        <family val="4"/>
      </rPr>
      <t>退役士兵安置</t>
    </r>
  </si>
  <si>
    <r>
      <t xml:space="preserve">      </t>
    </r>
    <r>
      <rPr>
        <sz val="12"/>
        <rFont val="方正仿宋简体"/>
        <family val="4"/>
      </rPr>
      <t>军队移交政府的离退休人员安置</t>
    </r>
  </si>
  <si>
    <r>
      <t xml:space="preserve">      </t>
    </r>
    <r>
      <rPr>
        <sz val="12"/>
        <rFont val="方正仿宋简体"/>
        <family val="4"/>
      </rPr>
      <t>军队移交政府离退休干部管理机构</t>
    </r>
  </si>
  <si>
    <r>
      <t xml:space="preserve">      </t>
    </r>
    <r>
      <rPr>
        <sz val="12"/>
        <rFont val="方正仿宋简体"/>
        <family val="4"/>
      </rPr>
      <t>退役士兵管理教育</t>
    </r>
  </si>
  <si>
    <r>
      <t xml:space="preserve">      </t>
    </r>
    <r>
      <rPr>
        <sz val="12"/>
        <rFont val="方正仿宋简体"/>
        <family val="4"/>
      </rPr>
      <t>军队转业干部安置</t>
    </r>
  </si>
  <si>
    <r>
      <t xml:space="preserve">      </t>
    </r>
    <r>
      <rPr>
        <sz val="12"/>
        <rFont val="方正仿宋简体"/>
        <family val="4"/>
      </rPr>
      <t>其他退役安置支出</t>
    </r>
  </si>
  <si>
    <r>
      <t xml:space="preserve">    </t>
    </r>
    <r>
      <rPr>
        <sz val="12"/>
        <rFont val="方正仿宋简体"/>
        <family val="4"/>
      </rPr>
      <t>社会福利</t>
    </r>
  </si>
  <si>
    <r>
      <t xml:space="preserve">      </t>
    </r>
    <r>
      <rPr>
        <sz val="12"/>
        <rFont val="方正仿宋简体"/>
        <family val="4"/>
      </rPr>
      <t>儿童福利</t>
    </r>
  </si>
  <si>
    <r>
      <t xml:space="preserve">      </t>
    </r>
    <r>
      <rPr>
        <sz val="12"/>
        <rFont val="方正仿宋简体"/>
        <family val="4"/>
      </rPr>
      <t>老年福利</t>
    </r>
  </si>
  <si>
    <r>
      <t xml:space="preserve">      </t>
    </r>
    <r>
      <rPr>
        <sz val="12"/>
        <rFont val="方正仿宋简体"/>
        <family val="4"/>
      </rPr>
      <t>康复辅具</t>
    </r>
  </si>
  <si>
    <r>
      <t xml:space="preserve">      </t>
    </r>
    <r>
      <rPr>
        <sz val="12"/>
        <rFont val="方正仿宋简体"/>
        <family val="4"/>
      </rPr>
      <t>殡葬</t>
    </r>
  </si>
  <si>
    <r>
      <t xml:space="preserve">      </t>
    </r>
    <r>
      <rPr>
        <sz val="12"/>
        <rFont val="方正仿宋简体"/>
        <family val="4"/>
      </rPr>
      <t>社会福利事业单位</t>
    </r>
  </si>
  <si>
    <r>
      <t xml:space="preserve">      </t>
    </r>
    <r>
      <rPr>
        <sz val="12"/>
        <rFont val="方正仿宋简体"/>
        <family val="4"/>
      </rPr>
      <t>养老服务</t>
    </r>
  </si>
  <si>
    <r>
      <t xml:space="preserve">      </t>
    </r>
    <r>
      <rPr>
        <sz val="12"/>
        <rFont val="方正仿宋简体"/>
        <family val="4"/>
      </rPr>
      <t>其他社会福利支出</t>
    </r>
  </si>
  <si>
    <r>
      <t xml:space="preserve">    </t>
    </r>
    <r>
      <rPr>
        <sz val="12"/>
        <rFont val="方正仿宋简体"/>
        <family val="4"/>
      </rPr>
      <t>残疾人事业</t>
    </r>
  </si>
  <si>
    <r>
      <t xml:space="preserve">      </t>
    </r>
    <r>
      <rPr>
        <sz val="12"/>
        <rFont val="方正仿宋简体"/>
        <family val="4"/>
      </rPr>
      <t>残疾人康复</t>
    </r>
  </si>
  <si>
    <r>
      <t xml:space="preserve">      </t>
    </r>
    <r>
      <rPr>
        <sz val="12"/>
        <rFont val="方正仿宋简体"/>
        <family val="4"/>
      </rPr>
      <t>残疾人就业和扶贫</t>
    </r>
  </si>
  <si>
    <r>
      <t xml:space="preserve">      </t>
    </r>
    <r>
      <rPr>
        <sz val="12"/>
        <rFont val="方正仿宋简体"/>
        <family val="4"/>
      </rPr>
      <t>残疾人体育</t>
    </r>
  </si>
  <si>
    <r>
      <t xml:space="preserve">      </t>
    </r>
    <r>
      <rPr>
        <sz val="12"/>
        <rFont val="方正仿宋简体"/>
        <family val="4"/>
      </rPr>
      <t>残疾人生活和护理补贴</t>
    </r>
  </si>
  <si>
    <r>
      <t xml:space="preserve">      </t>
    </r>
    <r>
      <rPr>
        <sz val="12"/>
        <rFont val="方正仿宋简体"/>
        <family val="4"/>
      </rPr>
      <t>其他残疾人事业支出</t>
    </r>
  </si>
  <si>
    <r>
      <t xml:space="preserve">    </t>
    </r>
    <r>
      <rPr>
        <sz val="12"/>
        <rFont val="方正仿宋简体"/>
        <family val="4"/>
      </rPr>
      <t>红十字事业</t>
    </r>
  </si>
  <si>
    <r>
      <t xml:space="preserve">      </t>
    </r>
    <r>
      <rPr>
        <sz val="12"/>
        <rFont val="方正仿宋简体"/>
        <family val="4"/>
      </rPr>
      <t>其他红十字事业支出</t>
    </r>
  </si>
  <si>
    <r>
      <t xml:space="preserve">    </t>
    </r>
    <r>
      <rPr>
        <sz val="12"/>
        <rFont val="方正仿宋简体"/>
        <family val="4"/>
      </rPr>
      <t>最低生活保障</t>
    </r>
  </si>
  <si>
    <r>
      <t xml:space="preserve">      </t>
    </r>
    <r>
      <rPr>
        <sz val="12"/>
        <rFont val="方正仿宋简体"/>
        <family val="4"/>
      </rPr>
      <t>城市最低生活保障金支出</t>
    </r>
  </si>
  <si>
    <r>
      <t xml:space="preserve">      </t>
    </r>
    <r>
      <rPr>
        <sz val="12"/>
        <rFont val="方正仿宋简体"/>
        <family val="4"/>
      </rPr>
      <t>农村最低生活保障金支出</t>
    </r>
  </si>
  <si>
    <r>
      <t xml:space="preserve">    </t>
    </r>
    <r>
      <rPr>
        <sz val="12"/>
        <rFont val="方正仿宋简体"/>
        <family val="4"/>
      </rPr>
      <t>临时救助</t>
    </r>
  </si>
  <si>
    <r>
      <t xml:space="preserve">      </t>
    </r>
    <r>
      <rPr>
        <sz val="12"/>
        <rFont val="方正仿宋简体"/>
        <family val="4"/>
      </rPr>
      <t>临时救助支出</t>
    </r>
  </si>
  <si>
    <r>
      <t xml:space="preserve">      </t>
    </r>
    <r>
      <rPr>
        <sz val="12"/>
        <rFont val="方正仿宋简体"/>
        <family val="4"/>
      </rPr>
      <t>流浪乞讨人员救助支出</t>
    </r>
  </si>
  <si>
    <r>
      <t xml:space="preserve">    </t>
    </r>
    <r>
      <rPr>
        <sz val="12"/>
        <rFont val="方正仿宋简体"/>
        <family val="4"/>
      </rPr>
      <t>特困人员救助供养</t>
    </r>
  </si>
  <si>
    <r>
      <t xml:space="preserve">      </t>
    </r>
    <r>
      <rPr>
        <sz val="12"/>
        <rFont val="方正仿宋简体"/>
        <family val="4"/>
      </rPr>
      <t>城市特困人员救助供养支出</t>
    </r>
  </si>
  <si>
    <r>
      <t xml:space="preserve">      </t>
    </r>
    <r>
      <rPr>
        <sz val="12"/>
        <rFont val="方正仿宋简体"/>
        <family val="4"/>
      </rPr>
      <t>农村特困人员救助供养支出</t>
    </r>
  </si>
  <si>
    <r>
      <t xml:space="preserve">    </t>
    </r>
    <r>
      <rPr>
        <sz val="12"/>
        <rFont val="方正仿宋简体"/>
        <family val="4"/>
      </rPr>
      <t>补充道路交通事故社会救助基金</t>
    </r>
  </si>
  <si>
    <r>
      <t xml:space="preserve">      </t>
    </r>
    <r>
      <rPr>
        <sz val="12"/>
        <rFont val="方正仿宋简体"/>
        <family val="4"/>
      </rPr>
      <t>交强险增值税补助基金支出</t>
    </r>
  </si>
  <si>
    <r>
      <t xml:space="preserve">      </t>
    </r>
    <r>
      <rPr>
        <sz val="12"/>
        <rFont val="方正仿宋简体"/>
        <family val="4"/>
      </rPr>
      <t>交强险罚款收入补助基金支出</t>
    </r>
  </si>
  <si>
    <r>
      <t xml:space="preserve">    </t>
    </r>
    <r>
      <rPr>
        <sz val="12"/>
        <rFont val="方正仿宋简体"/>
        <family val="4"/>
      </rPr>
      <t>其他生活救助</t>
    </r>
  </si>
  <si>
    <r>
      <t xml:space="preserve">      </t>
    </r>
    <r>
      <rPr>
        <sz val="12"/>
        <rFont val="方正仿宋简体"/>
        <family val="4"/>
      </rPr>
      <t>其他城市生活救助</t>
    </r>
  </si>
  <si>
    <r>
      <t xml:space="preserve">      </t>
    </r>
    <r>
      <rPr>
        <sz val="12"/>
        <rFont val="方正仿宋简体"/>
        <family val="4"/>
      </rPr>
      <t>其他农村生活救助</t>
    </r>
  </si>
  <si>
    <r>
      <t xml:space="preserve">    </t>
    </r>
    <r>
      <rPr>
        <sz val="12"/>
        <rFont val="方正仿宋简体"/>
        <family val="4"/>
      </rPr>
      <t>财政对基本养老保险基金的补助</t>
    </r>
  </si>
  <si>
    <r>
      <t xml:space="preserve">      </t>
    </r>
    <r>
      <rPr>
        <sz val="12"/>
        <rFont val="方正仿宋简体"/>
        <family val="4"/>
      </rPr>
      <t>财政对企业职工基本养老保险基金的补助</t>
    </r>
  </si>
  <si>
    <r>
      <t xml:space="preserve">      </t>
    </r>
    <r>
      <rPr>
        <sz val="12"/>
        <rFont val="方正仿宋简体"/>
        <family val="4"/>
      </rPr>
      <t>财政对城乡居民基本养老保险基金的补助</t>
    </r>
  </si>
  <si>
    <r>
      <t xml:space="preserve">      </t>
    </r>
    <r>
      <rPr>
        <sz val="12"/>
        <rFont val="方正仿宋简体"/>
        <family val="4"/>
      </rPr>
      <t>财政对其他基本养老保险基金的补助</t>
    </r>
  </si>
  <si>
    <r>
      <t xml:space="preserve">    </t>
    </r>
    <r>
      <rPr>
        <sz val="12"/>
        <rFont val="方正仿宋简体"/>
        <family val="4"/>
      </rPr>
      <t>财政对其他社会保险基金的补助</t>
    </r>
  </si>
  <si>
    <r>
      <t xml:space="preserve">      </t>
    </r>
    <r>
      <rPr>
        <sz val="12"/>
        <rFont val="方正仿宋简体"/>
        <family val="4"/>
      </rPr>
      <t>财政对失业保险基金的补助</t>
    </r>
  </si>
  <si>
    <r>
      <t xml:space="preserve">      </t>
    </r>
    <r>
      <rPr>
        <sz val="12"/>
        <rFont val="方正仿宋简体"/>
        <family val="4"/>
      </rPr>
      <t>财政对工伤保险基金的补助</t>
    </r>
  </si>
  <si>
    <r>
      <t xml:space="preserve">      </t>
    </r>
    <r>
      <rPr>
        <sz val="12"/>
        <rFont val="方正仿宋简体"/>
        <family val="4"/>
      </rPr>
      <t>其他财政对社会保险基金的补助</t>
    </r>
  </si>
  <si>
    <r>
      <t xml:space="preserve">    </t>
    </r>
    <r>
      <rPr>
        <sz val="12"/>
        <rFont val="方正仿宋简体"/>
        <family val="4"/>
      </rPr>
      <t>退役军人管理事务</t>
    </r>
  </si>
  <si>
    <r>
      <t xml:space="preserve">      </t>
    </r>
    <r>
      <rPr>
        <sz val="12"/>
        <rFont val="方正仿宋简体"/>
        <family val="4"/>
      </rPr>
      <t>拥军优属</t>
    </r>
  </si>
  <si>
    <r>
      <t xml:space="preserve">      </t>
    </r>
    <r>
      <rPr>
        <sz val="12"/>
        <rFont val="方正仿宋简体"/>
        <family val="4"/>
      </rPr>
      <t>部队供应</t>
    </r>
  </si>
  <si>
    <r>
      <t xml:space="preserve">      </t>
    </r>
    <r>
      <rPr>
        <sz val="12"/>
        <rFont val="方正仿宋简体"/>
        <family val="4"/>
      </rPr>
      <t>其他退役军人事务管理支出</t>
    </r>
  </si>
  <si>
    <r>
      <t xml:space="preserve">    </t>
    </r>
    <r>
      <rPr>
        <sz val="12"/>
        <rFont val="方正仿宋简体"/>
        <family val="4"/>
      </rPr>
      <t>财政代缴社会保险费支出</t>
    </r>
  </si>
  <si>
    <r>
      <t xml:space="preserve">      </t>
    </r>
    <r>
      <rPr>
        <sz val="12"/>
        <rFont val="方正仿宋简体"/>
        <family val="4"/>
      </rPr>
      <t>财政代缴城乡居民基本养老保险费支出</t>
    </r>
  </si>
  <si>
    <r>
      <t xml:space="preserve">      </t>
    </r>
    <r>
      <rPr>
        <sz val="12"/>
        <rFont val="方正仿宋简体"/>
        <family val="4"/>
      </rPr>
      <t>财政代缴其他社会保险费支出</t>
    </r>
  </si>
  <si>
    <r>
      <t xml:space="preserve">    </t>
    </r>
    <r>
      <rPr>
        <sz val="12"/>
        <rFont val="方正仿宋简体"/>
        <family val="4"/>
      </rPr>
      <t>其他社会保障和就业支出</t>
    </r>
  </si>
  <si>
    <r>
      <t xml:space="preserve">      </t>
    </r>
    <r>
      <rPr>
        <sz val="12"/>
        <rFont val="方正仿宋简体"/>
        <family val="4"/>
      </rPr>
      <t>其他社会保障和就业支出</t>
    </r>
  </si>
  <si>
    <r>
      <t xml:space="preserve">  </t>
    </r>
    <r>
      <rPr>
        <b/>
        <sz val="12"/>
        <rFont val="方正仿宋简体"/>
        <family val="4"/>
      </rPr>
      <t>卫生健康支出</t>
    </r>
  </si>
  <si>
    <r>
      <t xml:space="preserve">    </t>
    </r>
    <r>
      <rPr>
        <sz val="12"/>
        <rFont val="方正仿宋简体"/>
        <family val="4"/>
      </rPr>
      <t>卫生健康管理事务</t>
    </r>
  </si>
  <si>
    <r>
      <t xml:space="preserve">      </t>
    </r>
    <r>
      <rPr>
        <sz val="12"/>
        <rFont val="方正仿宋简体"/>
        <family val="4"/>
      </rPr>
      <t>其他卫生健康管理事务支出</t>
    </r>
  </si>
  <si>
    <r>
      <t xml:space="preserve">    </t>
    </r>
    <r>
      <rPr>
        <sz val="12"/>
        <rFont val="方正仿宋简体"/>
        <family val="4"/>
      </rPr>
      <t>公立医院</t>
    </r>
  </si>
  <si>
    <r>
      <t xml:space="preserve">      </t>
    </r>
    <r>
      <rPr>
        <sz val="12"/>
        <rFont val="方正仿宋简体"/>
        <family val="4"/>
      </rPr>
      <t>综合医院</t>
    </r>
  </si>
  <si>
    <r>
      <t xml:space="preserve">      </t>
    </r>
    <r>
      <rPr>
        <sz val="12"/>
        <rFont val="方正仿宋简体"/>
        <family val="4"/>
      </rPr>
      <t>中医</t>
    </r>
    <r>
      <rPr>
        <sz val="12"/>
        <rFont val="Times New Roman"/>
        <family val="1"/>
      </rPr>
      <t>(</t>
    </r>
    <r>
      <rPr>
        <sz val="12"/>
        <rFont val="方正仿宋简体"/>
        <family val="4"/>
      </rPr>
      <t>民族</t>
    </r>
    <r>
      <rPr>
        <sz val="12"/>
        <rFont val="Times New Roman"/>
        <family val="1"/>
      </rPr>
      <t>)</t>
    </r>
    <r>
      <rPr>
        <sz val="12"/>
        <rFont val="方正仿宋简体"/>
        <family val="4"/>
      </rPr>
      <t>医院</t>
    </r>
  </si>
  <si>
    <r>
      <t xml:space="preserve">      </t>
    </r>
    <r>
      <rPr>
        <sz val="12"/>
        <rFont val="方正仿宋简体"/>
        <family val="4"/>
      </rPr>
      <t>传染病医院</t>
    </r>
  </si>
  <si>
    <r>
      <t xml:space="preserve">      </t>
    </r>
    <r>
      <rPr>
        <sz val="12"/>
        <rFont val="方正仿宋简体"/>
        <family val="4"/>
      </rPr>
      <t>职业病防治医院</t>
    </r>
  </si>
  <si>
    <r>
      <t xml:space="preserve">      </t>
    </r>
    <r>
      <rPr>
        <sz val="12"/>
        <rFont val="方正仿宋简体"/>
        <family val="4"/>
      </rPr>
      <t>精神病医院</t>
    </r>
  </si>
  <si>
    <r>
      <t xml:space="preserve">      </t>
    </r>
    <r>
      <rPr>
        <sz val="12"/>
        <rFont val="方正仿宋简体"/>
        <family val="4"/>
      </rPr>
      <t>妇幼保健医院</t>
    </r>
  </si>
  <si>
    <r>
      <t xml:space="preserve">      </t>
    </r>
    <r>
      <rPr>
        <sz val="12"/>
        <rFont val="方正仿宋简体"/>
        <family val="4"/>
      </rPr>
      <t>儿童医院</t>
    </r>
  </si>
  <si>
    <r>
      <t xml:space="preserve">      </t>
    </r>
    <r>
      <rPr>
        <sz val="12"/>
        <rFont val="方正仿宋简体"/>
        <family val="4"/>
      </rPr>
      <t>其他专科医院</t>
    </r>
  </si>
  <si>
    <r>
      <t xml:space="preserve">      </t>
    </r>
    <r>
      <rPr>
        <sz val="12"/>
        <rFont val="方正仿宋简体"/>
        <family val="4"/>
      </rPr>
      <t>福利医院</t>
    </r>
  </si>
  <si>
    <r>
      <t xml:space="preserve">      </t>
    </r>
    <r>
      <rPr>
        <sz val="12"/>
        <rFont val="方正仿宋简体"/>
        <family val="4"/>
      </rPr>
      <t>行业医院</t>
    </r>
  </si>
  <si>
    <r>
      <t xml:space="preserve">      </t>
    </r>
    <r>
      <rPr>
        <sz val="12"/>
        <rFont val="方正仿宋简体"/>
        <family val="4"/>
      </rPr>
      <t>处理医疗欠费</t>
    </r>
  </si>
  <si>
    <r>
      <t xml:space="preserve">      </t>
    </r>
    <r>
      <rPr>
        <sz val="12"/>
        <rFont val="方正仿宋简体"/>
        <family val="4"/>
      </rPr>
      <t>康复医院</t>
    </r>
  </si>
  <si>
    <r>
      <t xml:space="preserve">      </t>
    </r>
    <r>
      <rPr>
        <sz val="12"/>
        <rFont val="方正仿宋简体"/>
        <family val="4"/>
      </rPr>
      <t>其他公立医院支出</t>
    </r>
  </si>
  <si>
    <r>
      <t xml:space="preserve">    </t>
    </r>
    <r>
      <rPr>
        <sz val="12"/>
        <rFont val="方正仿宋简体"/>
        <family val="4"/>
      </rPr>
      <t>基层医疗卫生机构</t>
    </r>
  </si>
  <si>
    <r>
      <t xml:space="preserve">      </t>
    </r>
    <r>
      <rPr>
        <sz val="12"/>
        <rFont val="方正仿宋简体"/>
        <family val="4"/>
      </rPr>
      <t>城市社区卫生机构</t>
    </r>
  </si>
  <si>
    <r>
      <t xml:space="preserve">      </t>
    </r>
    <r>
      <rPr>
        <sz val="12"/>
        <rFont val="方正仿宋简体"/>
        <family val="4"/>
      </rPr>
      <t>乡镇卫生院</t>
    </r>
  </si>
  <si>
    <r>
      <t xml:space="preserve">      </t>
    </r>
    <r>
      <rPr>
        <sz val="12"/>
        <rFont val="方正仿宋简体"/>
        <family val="4"/>
      </rPr>
      <t>其他基层医疗卫生机构支出</t>
    </r>
  </si>
  <si>
    <r>
      <t xml:space="preserve">    </t>
    </r>
    <r>
      <rPr>
        <sz val="12"/>
        <rFont val="方正仿宋简体"/>
        <family val="4"/>
      </rPr>
      <t>公共卫生</t>
    </r>
  </si>
  <si>
    <r>
      <t xml:space="preserve">      </t>
    </r>
    <r>
      <rPr>
        <sz val="12"/>
        <rFont val="方正仿宋简体"/>
        <family val="4"/>
      </rPr>
      <t>疾病预防控制机构</t>
    </r>
  </si>
  <si>
    <r>
      <t xml:space="preserve">      </t>
    </r>
    <r>
      <rPr>
        <sz val="12"/>
        <rFont val="方正仿宋简体"/>
        <family val="4"/>
      </rPr>
      <t>卫生监督机构</t>
    </r>
  </si>
  <si>
    <r>
      <t xml:space="preserve">      </t>
    </r>
    <r>
      <rPr>
        <sz val="12"/>
        <rFont val="方正仿宋简体"/>
        <family val="4"/>
      </rPr>
      <t>妇幼保健机构</t>
    </r>
  </si>
  <si>
    <r>
      <t xml:space="preserve">      </t>
    </r>
    <r>
      <rPr>
        <sz val="12"/>
        <rFont val="方正仿宋简体"/>
        <family val="4"/>
      </rPr>
      <t>精神卫生机构</t>
    </r>
  </si>
  <si>
    <r>
      <t xml:space="preserve">      </t>
    </r>
    <r>
      <rPr>
        <sz val="12"/>
        <rFont val="方正仿宋简体"/>
        <family val="4"/>
      </rPr>
      <t>应急救治机构</t>
    </r>
  </si>
  <si>
    <r>
      <t xml:space="preserve">      </t>
    </r>
    <r>
      <rPr>
        <sz val="12"/>
        <rFont val="方正仿宋简体"/>
        <family val="4"/>
      </rPr>
      <t>采供血机构</t>
    </r>
  </si>
  <si>
    <r>
      <t xml:space="preserve">      </t>
    </r>
    <r>
      <rPr>
        <sz val="12"/>
        <rFont val="方正仿宋简体"/>
        <family val="4"/>
      </rPr>
      <t>其他专业公共卫生机构</t>
    </r>
  </si>
  <si>
    <r>
      <t xml:space="preserve">      </t>
    </r>
    <r>
      <rPr>
        <sz val="12"/>
        <rFont val="方正仿宋简体"/>
        <family val="4"/>
      </rPr>
      <t>基本公共卫生服务</t>
    </r>
  </si>
  <si>
    <r>
      <t xml:space="preserve">      </t>
    </r>
    <r>
      <rPr>
        <sz val="12"/>
        <rFont val="方正仿宋简体"/>
        <family val="4"/>
      </rPr>
      <t>重大公共卫生服务</t>
    </r>
  </si>
  <si>
    <r>
      <t xml:space="preserve">      </t>
    </r>
    <r>
      <rPr>
        <sz val="12"/>
        <rFont val="方正仿宋简体"/>
        <family val="4"/>
      </rPr>
      <t>突发公共卫生事件应急处理</t>
    </r>
  </si>
  <si>
    <r>
      <t xml:space="preserve">      </t>
    </r>
    <r>
      <rPr>
        <sz val="12"/>
        <rFont val="方正仿宋简体"/>
        <family val="4"/>
      </rPr>
      <t>其他公共卫生支出</t>
    </r>
  </si>
  <si>
    <r>
      <t xml:space="preserve">    </t>
    </r>
    <r>
      <rPr>
        <sz val="12"/>
        <rFont val="方正仿宋简体"/>
        <family val="4"/>
      </rPr>
      <t>中医药</t>
    </r>
  </si>
  <si>
    <r>
      <t xml:space="preserve">      </t>
    </r>
    <r>
      <rPr>
        <sz val="12"/>
        <rFont val="方正仿宋简体"/>
        <family val="4"/>
      </rPr>
      <t>中医</t>
    </r>
    <r>
      <rPr>
        <sz val="12"/>
        <rFont val="Times New Roman"/>
        <family val="1"/>
      </rPr>
      <t>(</t>
    </r>
    <r>
      <rPr>
        <sz val="12"/>
        <rFont val="方正仿宋简体"/>
        <family val="4"/>
      </rPr>
      <t>民族医</t>
    </r>
    <r>
      <rPr>
        <sz val="12"/>
        <rFont val="Times New Roman"/>
        <family val="1"/>
      </rPr>
      <t>)</t>
    </r>
    <r>
      <rPr>
        <sz val="12"/>
        <rFont val="方正仿宋简体"/>
        <family val="4"/>
      </rPr>
      <t>药专项</t>
    </r>
  </si>
  <si>
    <r>
      <t xml:space="preserve">      </t>
    </r>
    <r>
      <rPr>
        <sz val="12"/>
        <rFont val="方正仿宋简体"/>
        <family val="4"/>
      </rPr>
      <t>其他中医药支出</t>
    </r>
  </si>
  <si>
    <r>
      <t xml:space="preserve">    </t>
    </r>
    <r>
      <rPr>
        <sz val="12"/>
        <rFont val="方正仿宋简体"/>
        <family val="4"/>
      </rPr>
      <t>计划生育事务</t>
    </r>
  </si>
  <si>
    <r>
      <t xml:space="preserve">      </t>
    </r>
    <r>
      <rPr>
        <sz val="12"/>
        <rFont val="方正仿宋简体"/>
        <family val="4"/>
      </rPr>
      <t>计划生育机构</t>
    </r>
  </si>
  <si>
    <r>
      <t xml:space="preserve">      </t>
    </r>
    <r>
      <rPr>
        <sz val="12"/>
        <rFont val="方正仿宋简体"/>
        <family val="4"/>
      </rPr>
      <t>计划生育服务</t>
    </r>
  </si>
  <si>
    <r>
      <t xml:space="preserve">      </t>
    </r>
    <r>
      <rPr>
        <sz val="12"/>
        <rFont val="方正仿宋简体"/>
        <family val="4"/>
      </rPr>
      <t>其他计划生育事务支出</t>
    </r>
  </si>
  <si>
    <r>
      <t xml:space="preserve">    </t>
    </r>
    <r>
      <rPr>
        <sz val="12"/>
        <rFont val="方正仿宋简体"/>
        <family val="4"/>
      </rPr>
      <t>行政事业单位医疗</t>
    </r>
  </si>
  <si>
    <r>
      <t xml:space="preserve">      </t>
    </r>
    <r>
      <rPr>
        <sz val="12"/>
        <rFont val="方正仿宋简体"/>
        <family val="4"/>
      </rPr>
      <t>行政单位医疗</t>
    </r>
  </si>
  <si>
    <r>
      <t xml:space="preserve">      </t>
    </r>
    <r>
      <rPr>
        <sz val="12"/>
        <rFont val="方正仿宋简体"/>
        <family val="4"/>
      </rPr>
      <t>事业单位医疗</t>
    </r>
  </si>
  <si>
    <r>
      <t xml:space="preserve">      </t>
    </r>
    <r>
      <rPr>
        <sz val="12"/>
        <rFont val="方正仿宋简体"/>
        <family val="4"/>
      </rPr>
      <t>公务员医疗补助</t>
    </r>
  </si>
  <si>
    <r>
      <t xml:space="preserve">      </t>
    </r>
    <r>
      <rPr>
        <sz val="12"/>
        <rFont val="方正仿宋简体"/>
        <family val="4"/>
      </rPr>
      <t>其他行政事业单位医疗支出</t>
    </r>
  </si>
  <si>
    <r>
      <t xml:space="preserve">    </t>
    </r>
    <r>
      <rPr>
        <sz val="12"/>
        <rFont val="方正仿宋简体"/>
        <family val="4"/>
      </rPr>
      <t>财政对基本医疗保险基金的补助</t>
    </r>
  </si>
  <si>
    <r>
      <t xml:space="preserve">      </t>
    </r>
    <r>
      <rPr>
        <sz val="12"/>
        <rFont val="方正仿宋简体"/>
        <family val="4"/>
      </rPr>
      <t>财政对职工基本医疗保险基金的补助</t>
    </r>
  </si>
  <si>
    <r>
      <t xml:space="preserve">      </t>
    </r>
    <r>
      <rPr>
        <sz val="12"/>
        <rFont val="方正仿宋简体"/>
        <family val="4"/>
      </rPr>
      <t>财政对城乡居民基本医疗保险基金的补助</t>
    </r>
  </si>
  <si>
    <r>
      <t xml:space="preserve">      </t>
    </r>
    <r>
      <rPr>
        <sz val="12"/>
        <rFont val="方正仿宋简体"/>
        <family val="4"/>
      </rPr>
      <t>财政对其他基本医疗保险基金的补助</t>
    </r>
  </si>
  <si>
    <r>
      <t xml:space="preserve">    </t>
    </r>
    <r>
      <rPr>
        <sz val="12"/>
        <rFont val="方正仿宋简体"/>
        <family val="4"/>
      </rPr>
      <t>医疗救助</t>
    </r>
  </si>
  <si>
    <r>
      <t xml:space="preserve">      </t>
    </r>
    <r>
      <rPr>
        <sz val="12"/>
        <rFont val="方正仿宋简体"/>
        <family val="4"/>
      </rPr>
      <t>城乡医疗救助</t>
    </r>
  </si>
  <si>
    <r>
      <t xml:space="preserve">      </t>
    </r>
    <r>
      <rPr>
        <sz val="12"/>
        <rFont val="方正仿宋简体"/>
        <family val="4"/>
      </rPr>
      <t>疾病应急救助</t>
    </r>
  </si>
  <si>
    <r>
      <t xml:space="preserve">      </t>
    </r>
    <r>
      <rPr>
        <sz val="12"/>
        <rFont val="方正仿宋简体"/>
        <family val="4"/>
      </rPr>
      <t>其他医疗救助支出</t>
    </r>
  </si>
  <si>
    <r>
      <t xml:space="preserve">    </t>
    </r>
    <r>
      <rPr>
        <sz val="12"/>
        <rFont val="方正仿宋简体"/>
        <family val="4"/>
      </rPr>
      <t>优抚对象医疗</t>
    </r>
  </si>
  <si>
    <r>
      <t xml:space="preserve">      </t>
    </r>
    <r>
      <rPr>
        <sz val="12"/>
        <rFont val="方正仿宋简体"/>
        <family val="4"/>
      </rPr>
      <t>优抚对象医疗补助</t>
    </r>
  </si>
  <si>
    <r>
      <t xml:space="preserve">      </t>
    </r>
    <r>
      <rPr>
        <sz val="12"/>
        <rFont val="方正仿宋简体"/>
        <family val="4"/>
      </rPr>
      <t>其他优抚对象医疗支出</t>
    </r>
  </si>
  <si>
    <r>
      <t xml:space="preserve">    </t>
    </r>
    <r>
      <rPr>
        <sz val="12"/>
        <rFont val="方正仿宋简体"/>
        <family val="4"/>
      </rPr>
      <t>医疗保障管理事务</t>
    </r>
  </si>
  <si>
    <r>
      <t xml:space="preserve">      </t>
    </r>
    <r>
      <rPr>
        <sz val="12"/>
        <rFont val="方正仿宋简体"/>
        <family val="4"/>
      </rPr>
      <t>医疗保障政策管理</t>
    </r>
  </si>
  <si>
    <r>
      <t xml:space="preserve">      </t>
    </r>
    <r>
      <rPr>
        <sz val="12"/>
        <rFont val="方正仿宋简体"/>
        <family val="4"/>
      </rPr>
      <t>医疗保障经办事务</t>
    </r>
  </si>
  <si>
    <r>
      <t xml:space="preserve">      </t>
    </r>
    <r>
      <rPr>
        <sz val="12"/>
        <rFont val="方正仿宋简体"/>
        <family val="4"/>
      </rPr>
      <t>其他医疗保障管理事务支出</t>
    </r>
  </si>
  <si>
    <r>
      <t xml:space="preserve">    </t>
    </r>
    <r>
      <rPr>
        <sz val="12"/>
        <rFont val="方正仿宋简体"/>
        <family val="4"/>
      </rPr>
      <t>老龄卫生健康事务</t>
    </r>
  </si>
  <si>
    <r>
      <t xml:space="preserve">      </t>
    </r>
    <r>
      <rPr>
        <sz val="12"/>
        <rFont val="方正仿宋简体"/>
        <family val="4"/>
      </rPr>
      <t>老龄卫生健康事务</t>
    </r>
  </si>
  <si>
    <r>
      <t xml:space="preserve">    </t>
    </r>
    <r>
      <rPr>
        <sz val="12"/>
        <rFont val="方正仿宋简体"/>
        <family val="4"/>
      </rPr>
      <t>其他卫生健康支出</t>
    </r>
  </si>
  <si>
    <r>
      <t xml:space="preserve">      </t>
    </r>
    <r>
      <rPr>
        <sz val="12"/>
        <rFont val="方正仿宋简体"/>
        <family val="4"/>
      </rPr>
      <t>其他卫生健康支出</t>
    </r>
  </si>
  <si>
    <r>
      <t xml:space="preserve">  </t>
    </r>
    <r>
      <rPr>
        <b/>
        <sz val="12"/>
        <rFont val="方正仿宋简体"/>
        <family val="4"/>
      </rPr>
      <t>节能环保支出</t>
    </r>
  </si>
  <si>
    <r>
      <t xml:space="preserve">    </t>
    </r>
    <r>
      <rPr>
        <sz val="12"/>
        <rFont val="方正仿宋简体"/>
        <family val="4"/>
      </rPr>
      <t>环境保护管理事务</t>
    </r>
  </si>
  <si>
    <r>
      <t xml:space="preserve">      </t>
    </r>
    <r>
      <rPr>
        <sz val="12"/>
        <rFont val="方正仿宋简体"/>
        <family val="4"/>
      </rPr>
      <t>生态环境保护宣传</t>
    </r>
  </si>
  <si>
    <r>
      <t xml:space="preserve">      </t>
    </r>
    <r>
      <rPr>
        <sz val="12"/>
        <rFont val="方正仿宋简体"/>
        <family val="4"/>
      </rPr>
      <t>环境保护法规、规划及标准</t>
    </r>
  </si>
  <si>
    <r>
      <t xml:space="preserve">      </t>
    </r>
    <r>
      <rPr>
        <sz val="12"/>
        <rFont val="方正仿宋简体"/>
        <family val="4"/>
      </rPr>
      <t>生态环境国际合作及履约</t>
    </r>
  </si>
  <si>
    <r>
      <t xml:space="preserve">      </t>
    </r>
    <r>
      <rPr>
        <sz val="12"/>
        <rFont val="方正仿宋简体"/>
        <family val="4"/>
      </rPr>
      <t>生态环境保护行政许可</t>
    </r>
  </si>
  <si>
    <r>
      <t xml:space="preserve">      </t>
    </r>
    <r>
      <rPr>
        <sz val="12"/>
        <rFont val="方正仿宋简体"/>
        <family val="4"/>
      </rPr>
      <t>应对气候变化管理事务</t>
    </r>
  </si>
  <si>
    <r>
      <t xml:space="preserve">      </t>
    </r>
    <r>
      <rPr>
        <sz val="12"/>
        <rFont val="方正仿宋简体"/>
        <family val="4"/>
      </rPr>
      <t>其他环境保护管理事务支出</t>
    </r>
  </si>
  <si>
    <r>
      <t xml:space="preserve">    </t>
    </r>
    <r>
      <rPr>
        <sz val="12"/>
        <rFont val="方正仿宋简体"/>
        <family val="4"/>
      </rPr>
      <t>环境监测与监察</t>
    </r>
  </si>
  <si>
    <r>
      <t xml:space="preserve">      </t>
    </r>
    <r>
      <rPr>
        <sz val="12"/>
        <rFont val="方正仿宋简体"/>
        <family val="4"/>
      </rPr>
      <t>建设项目环评审查与监督</t>
    </r>
  </si>
  <si>
    <r>
      <t xml:space="preserve">      </t>
    </r>
    <r>
      <rPr>
        <sz val="12"/>
        <rFont val="方正仿宋简体"/>
        <family val="4"/>
      </rPr>
      <t>核与辐射安全监督</t>
    </r>
  </si>
  <si>
    <r>
      <t xml:space="preserve">      </t>
    </r>
    <r>
      <rPr>
        <sz val="12"/>
        <rFont val="方正仿宋简体"/>
        <family val="4"/>
      </rPr>
      <t>其他环境监测与监察支出</t>
    </r>
  </si>
  <si>
    <r>
      <t xml:space="preserve">    </t>
    </r>
    <r>
      <rPr>
        <sz val="12"/>
        <rFont val="方正仿宋简体"/>
        <family val="4"/>
      </rPr>
      <t>污染防治</t>
    </r>
  </si>
  <si>
    <r>
      <t xml:space="preserve">      </t>
    </r>
    <r>
      <rPr>
        <sz val="12"/>
        <rFont val="方正仿宋简体"/>
        <family val="4"/>
      </rPr>
      <t>大气</t>
    </r>
  </si>
  <si>
    <r>
      <t xml:space="preserve">      </t>
    </r>
    <r>
      <rPr>
        <sz val="12"/>
        <rFont val="方正仿宋简体"/>
        <family val="4"/>
      </rPr>
      <t>水体</t>
    </r>
  </si>
  <si>
    <r>
      <t xml:space="preserve">      </t>
    </r>
    <r>
      <rPr>
        <sz val="12"/>
        <rFont val="方正仿宋简体"/>
        <family val="4"/>
      </rPr>
      <t>噪声</t>
    </r>
  </si>
  <si>
    <r>
      <t xml:space="preserve">      </t>
    </r>
    <r>
      <rPr>
        <sz val="12"/>
        <rFont val="方正仿宋简体"/>
        <family val="4"/>
      </rPr>
      <t>固体废弃物与化学品</t>
    </r>
  </si>
  <si>
    <r>
      <t xml:space="preserve">      </t>
    </r>
    <r>
      <rPr>
        <sz val="12"/>
        <rFont val="方正仿宋简体"/>
        <family val="4"/>
      </rPr>
      <t>放射源和放射性废物监管</t>
    </r>
  </si>
  <si>
    <r>
      <t xml:space="preserve">      </t>
    </r>
    <r>
      <rPr>
        <sz val="12"/>
        <rFont val="方正仿宋简体"/>
        <family val="4"/>
      </rPr>
      <t>辐射</t>
    </r>
  </si>
  <si>
    <r>
      <t xml:space="preserve">      </t>
    </r>
    <r>
      <rPr>
        <sz val="12"/>
        <rFont val="方正仿宋简体"/>
        <family val="4"/>
      </rPr>
      <t>土壤</t>
    </r>
  </si>
  <si>
    <r>
      <t xml:space="preserve">      </t>
    </r>
    <r>
      <rPr>
        <sz val="12"/>
        <rFont val="方正仿宋简体"/>
        <family val="4"/>
      </rPr>
      <t>其他污染防治支出</t>
    </r>
  </si>
  <si>
    <r>
      <t xml:space="preserve">    </t>
    </r>
    <r>
      <rPr>
        <sz val="12"/>
        <rFont val="方正仿宋简体"/>
        <family val="4"/>
      </rPr>
      <t>自然生态保护</t>
    </r>
  </si>
  <si>
    <r>
      <t xml:space="preserve">      </t>
    </r>
    <r>
      <rPr>
        <sz val="12"/>
        <rFont val="方正仿宋简体"/>
        <family val="4"/>
      </rPr>
      <t>生态保护</t>
    </r>
  </si>
  <si>
    <r>
      <t xml:space="preserve">      </t>
    </r>
    <r>
      <rPr>
        <sz val="12"/>
        <rFont val="方正仿宋简体"/>
        <family val="4"/>
      </rPr>
      <t>农村环境保护</t>
    </r>
  </si>
  <si>
    <r>
      <t xml:space="preserve">      </t>
    </r>
    <r>
      <rPr>
        <sz val="12"/>
        <rFont val="方正仿宋简体"/>
        <family val="4"/>
      </rPr>
      <t>生物及物种资源保护</t>
    </r>
  </si>
  <si>
    <r>
      <t xml:space="preserve">      </t>
    </r>
    <r>
      <rPr>
        <sz val="12"/>
        <color indexed="10"/>
        <rFont val="方正仿宋简体"/>
        <family val="4"/>
      </rPr>
      <t>草原生态修复治理</t>
    </r>
  </si>
  <si>
    <r>
      <t xml:space="preserve">      </t>
    </r>
    <r>
      <rPr>
        <sz val="12"/>
        <color indexed="10"/>
        <rFont val="方正仿宋简体"/>
        <family val="4"/>
      </rPr>
      <t>自然保护地</t>
    </r>
  </si>
  <si>
    <r>
      <t xml:space="preserve">      </t>
    </r>
    <r>
      <rPr>
        <sz val="12"/>
        <rFont val="方正仿宋简体"/>
        <family val="4"/>
      </rPr>
      <t>其他自然生态保护支出</t>
    </r>
  </si>
  <si>
    <r>
      <t xml:space="preserve">    </t>
    </r>
    <r>
      <rPr>
        <sz val="12"/>
        <rFont val="方正仿宋简体"/>
        <family val="4"/>
      </rPr>
      <t>天然林保护</t>
    </r>
  </si>
  <si>
    <r>
      <t xml:space="preserve">      </t>
    </r>
    <r>
      <rPr>
        <sz val="12"/>
        <rFont val="方正仿宋简体"/>
        <family val="4"/>
      </rPr>
      <t>森林管护</t>
    </r>
  </si>
  <si>
    <r>
      <t xml:space="preserve">      </t>
    </r>
    <r>
      <rPr>
        <sz val="12"/>
        <rFont val="方正仿宋简体"/>
        <family val="4"/>
      </rPr>
      <t>社会保险补助</t>
    </r>
  </si>
  <si>
    <r>
      <t xml:space="preserve">      </t>
    </r>
    <r>
      <rPr>
        <sz val="12"/>
        <rFont val="方正仿宋简体"/>
        <family val="4"/>
      </rPr>
      <t>政策性社会性支出补助</t>
    </r>
  </si>
  <si>
    <r>
      <t xml:space="preserve">      </t>
    </r>
    <r>
      <rPr>
        <sz val="12"/>
        <rFont val="方正仿宋简体"/>
        <family val="4"/>
      </rPr>
      <t>天然林保护工程建设</t>
    </r>
    <r>
      <rPr>
        <sz val="12"/>
        <rFont val="Times New Roman"/>
        <family val="1"/>
      </rPr>
      <t xml:space="preserve"> </t>
    </r>
  </si>
  <si>
    <r>
      <t xml:space="preserve">      </t>
    </r>
    <r>
      <rPr>
        <sz val="12"/>
        <rFont val="方正仿宋简体"/>
        <family val="4"/>
      </rPr>
      <t>停伐补助</t>
    </r>
  </si>
  <si>
    <r>
      <t xml:space="preserve">      </t>
    </r>
    <r>
      <rPr>
        <sz val="12"/>
        <rFont val="方正仿宋简体"/>
        <family val="4"/>
      </rPr>
      <t>其他天然林保护支出</t>
    </r>
  </si>
  <si>
    <r>
      <t xml:space="preserve">    </t>
    </r>
    <r>
      <rPr>
        <sz val="12"/>
        <rFont val="方正仿宋简体"/>
        <family val="4"/>
      </rPr>
      <t>退耕还林还草</t>
    </r>
  </si>
  <si>
    <r>
      <t xml:space="preserve">      </t>
    </r>
    <r>
      <rPr>
        <sz val="12"/>
        <rFont val="方正仿宋简体"/>
        <family val="4"/>
      </rPr>
      <t>退耕现金</t>
    </r>
  </si>
  <si>
    <r>
      <t xml:space="preserve">      </t>
    </r>
    <r>
      <rPr>
        <sz val="12"/>
        <rFont val="方正仿宋简体"/>
        <family val="4"/>
      </rPr>
      <t>退耕还林粮食折现补贴</t>
    </r>
  </si>
  <si>
    <r>
      <t xml:space="preserve">      </t>
    </r>
    <r>
      <rPr>
        <sz val="12"/>
        <rFont val="方正仿宋简体"/>
        <family val="4"/>
      </rPr>
      <t>退耕还林粮食费用补贴</t>
    </r>
  </si>
  <si>
    <r>
      <t xml:space="preserve">      </t>
    </r>
    <r>
      <rPr>
        <sz val="12"/>
        <rFont val="方正仿宋简体"/>
        <family val="4"/>
      </rPr>
      <t>退耕还林工程建设</t>
    </r>
  </si>
  <si>
    <r>
      <t xml:space="preserve">      </t>
    </r>
    <r>
      <rPr>
        <sz val="12"/>
        <rFont val="方正仿宋简体"/>
        <family val="4"/>
      </rPr>
      <t>其他退耕还林还草支出</t>
    </r>
  </si>
  <si>
    <r>
      <t xml:space="preserve">    </t>
    </r>
    <r>
      <rPr>
        <sz val="12"/>
        <rFont val="方正仿宋简体"/>
        <family val="4"/>
      </rPr>
      <t>风沙荒漠治理</t>
    </r>
  </si>
  <si>
    <r>
      <t xml:space="preserve">      </t>
    </r>
    <r>
      <rPr>
        <sz val="12"/>
        <rFont val="方正仿宋简体"/>
        <family val="4"/>
      </rPr>
      <t>京津风沙源治理工程建设</t>
    </r>
  </si>
  <si>
    <r>
      <t xml:space="preserve">      </t>
    </r>
    <r>
      <rPr>
        <sz val="12"/>
        <rFont val="方正仿宋简体"/>
        <family val="4"/>
      </rPr>
      <t>其他风沙荒漠治理支出</t>
    </r>
  </si>
  <si>
    <r>
      <t xml:space="preserve">    </t>
    </r>
    <r>
      <rPr>
        <sz val="12"/>
        <rFont val="方正仿宋简体"/>
        <family val="4"/>
      </rPr>
      <t>退牧还草</t>
    </r>
  </si>
  <si>
    <r>
      <t xml:space="preserve">      </t>
    </r>
    <r>
      <rPr>
        <sz val="12"/>
        <rFont val="方正仿宋简体"/>
        <family val="4"/>
      </rPr>
      <t>退牧还草工程建设</t>
    </r>
  </si>
  <si>
    <r>
      <t xml:space="preserve">      </t>
    </r>
    <r>
      <rPr>
        <sz val="12"/>
        <rFont val="方正仿宋简体"/>
        <family val="4"/>
      </rPr>
      <t>其他退牧还草支出</t>
    </r>
  </si>
  <si>
    <r>
      <t xml:space="preserve">    </t>
    </r>
    <r>
      <rPr>
        <sz val="12"/>
        <rFont val="方正仿宋简体"/>
        <family val="4"/>
      </rPr>
      <t>已垦草原退耕还草</t>
    </r>
  </si>
  <si>
    <r>
      <t xml:space="preserve">      </t>
    </r>
    <r>
      <rPr>
        <sz val="12"/>
        <rFont val="方正仿宋简体"/>
        <family val="4"/>
      </rPr>
      <t>已垦草原退耕还草</t>
    </r>
  </si>
  <si>
    <r>
      <t xml:space="preserve">    </t>
    </r>
    <r>
      <rPr>
        <sz val="12"/>
        <rFont val="方正仿宋简体"/>
        <family val="4"/>
      </rPr>
      <t>能源节约利用</t>
    </r>
  </si>
  <si>
    <r>
      <t xml:space="preserve">      </t>
    </r>
    <r>
      <rPr>
        <sz val="12"/>
        <rFont val="方正仿宋简体"/>
        <family val="4"/>
      </rPr>
      <t>能源节约利用</t>
    </r>
  </si>
  <si>
    <r>
      <t xml:space="preserve">    </t>
    </r>
    <r>
      <rPr>
        <sz val="12"/>
        <rFont val="方正仿宋简体"/>
        <family val="4"/>
      </rPr>
      <t>污染减排</t>
    </r>
  </si>
  <si>
    <r>
      <t xml:space="preserve">      </t>
    </r>
    <r>
      <rPr>
        <sz val="12"/>
        <rFont val="方正仿宋简体"/>
        <family val="4"/>
      </rPr>
      <t>生态环境监测与信息</t>
    </r>
  </si>
  <si>
    <r>
      <t xml:space="preserve">      </t>
    </r>
    <r>
      <rPr>
        <sz val="12"/>
        <rFont val="方正仿宋简体"/>
        <family val="4"/>
      </rPr>
      <t>生态环境执法监察</t>
    </r>
  </si>
  <si>
    <r>
      <t xml:space="preserve">      </t>
    </r>
    <r>
      <rPr>
        <sz val="12"/>
        <rFont val="方正仿宋简体"/>
        <family val="4"/>
      </rPr>
      <t>减排专项支出</t>
    </r>
  </si>
  <si>
    <r>
      <t xml:space="preserve">      </t>
    </r>
    <r>
      <rPr>
        <sz val="12"/>
        <rFont val="方正仿宋简体"/>
        <family val="4"/>
      </rPr>
      <t>清洁生产专项支出</t>
    </r>
  </si>
  <si>
    <r>
      <t xml:space="preserve">      </t>
    </r>
    <r>
      <rPr>
        <sz val="12"/>
        <rFont val="方正仿宋简体"/>
        <family val="4"/>
      </rPr>
      <t>其他污染减排支出</t>
    </r>
  </si>
  <si>
    <r>
      <t xml:space="preserve">    </t>
    </r>
    <r>
      <rPr>
        <sz val="12"/>
        <rFont val="方正仿宋简体"/>
        <family val="4"/>
      </rPr>
      <t>可再生能源</t>
    </r>
  </si>
  <si>
    <r>
      <t xml:space="preserve">      </t>
    </r>
    <r>
      <rPr>
        <sz val="12"/>
        <rFont val="方正仿宋简体"/>
        <family val="4"/>
      </rPr>
      <t>可再生能源</t>
    </r>
  </si>
  <si>
    <r>
      <t xml:space="preserve">    </t>
    </r>
    <r>
      <rPr>
        <sz val="12"/>
        <rFont val="方正仿宋简体"/>
        <family val="4"/>
      </rPr>
      <t>循环经济</t>
    </r>
  </si>
  <si>
    <r>
      <t xml:space="preserve">      </t>
    </r>
    <r>
      <rPr>
        <sz val="12"/>
        <rFont val="方正仿宋简体"/>
        <family val="4"/>
      </rPr>
      <t>循环经济</t>
    </r>
  </si>
  <si>
    <r>
      <t xml:space="preserve">    </t>
    </r>
    <r>
      <rPr>
        <sz val="12"/>
        <rFont val="方正仿宋简体"/>
        <family val="4"/>
      </rPr>
      <t>能源管理事务</t>
    </r>
  </si>
  <si>
    <r>
      <t xml:space="preserve">      </t>
    </r>
    <r>
      <rPr>
        <sz val="12"/>
        <rFont val="方正仿宋简体"/>
        <family val="4"/>
      </rPr>
      <t>能源预测预警</t>
    </r>
  </si>
  <si>
    <r>
      <t xml:space="preserve">      </t>
    </r>
    <r>
      <rPr>
        <sz val="12"/>
        <rFont val="方正仿宋简体"/>
        <family val="4"/>
      </rPr>
      <t>能源战略规划与实施</t>
    </r>
  </si>
  <si>
    <r>
      <t xml:space="preserve">      </t>
    </r>
    <r>
      <rPr>
        <sz val="12"/>
        <rFont val="方正仿宋简体"/>
        <family val="4"/>
      </rPr>
      <t>能源科技装备</t>
    </r>
  </si>
  <si>
    <r>
      <t xml:space="preserve">      </t>
    </r>
    <r>
      <rPr>
        <sz val="12"/>
        <rFont val="方正仿宋简体"/>
        <family val="4"/>
      </rPr>
      <t>能源行业管理</t>
    </r>
  </si>
  <si>
    <r>
      <t xml:space="preserve">      </t>
    </r>
    <r>
      <rPr>
        <sz val="12"/>
        <rFont val="方正仿宋简体"/>
        <family val="4"/>
      </rPr>
      <t>能源管理</t>
    </r>
  </si>
  <si>
    <r>
      <t xml:space="preserve">      </t>
    </r>
    <r>
      <rPr>
        <sz val="12"/>
        <rFont val="方正仿宋简体"/>
        <family val="4"/>
      </rPr>
      <t>石油储备发展管理</t>
    </r>
  </si>
  <si>
    <r>
      <t xml:space="preserve">      </t>
    </r>
    <r>
      <rPr>
        <sz val="12"/>
        <rFont val="方正仿宋简体"/>
        <family val="4"/>
      </rPr>
      <t>能源调查</t>
    </r>
  </si>
  <si>
    <r>
      <t xml:space="preserve">      </t>
    </r>
    <r>
      <rPr>
        <sz val="12"/>
        <rFont val="方正仿宋简体"/>
        <family val="4"/>
      </rPr>
      <t>农村电网建设</t>
    </r>
  </si>
  <si>
    <r>
      <t xml:space="preserve">      </t>
    </r>
    <r>
      <rPr>
        <sz val="12"/>
        <rFont val="方正仿宋简体"/>
        <family val="4"/>
      </rPr>
      <t>其他能源管理事务支出</t>
    </r>
  </si>
  <si>
    <r>
      <t xml:space="preserve">    </t>
    </r>
    <r>
      <rPr>
        <sz val="12"/>
        <rFont val="方正仿宋简体"/>
        <family val="4"/>
      </rPr>
      <t>其他节能环保支出</t>
    </r>
  </si>
  <si>
    <r>
      <t xml:space="preserve">      </t>
    </r>
    <r>
      <rPr>
        <sz val="12"/>
        <rFont val="方正仿宋简体"/>
        <family val="4"/>
      </rPr>
      <t>其他节能环保支出</t>
    </r>
  </si>
  <si>
    <r>
      <t xml:space="preserve">  </t>
    </r>
    <r>
      <rPr>
        <b/>
        <sz val="12"/>
        <rFont val="方正仿宋简体"/>
        <family val="4"/>
      </rPr>
      <t>城乡社区支出</t>
    </r>
  </si>
  <si>
    <r>
      <t xml:space="preserve">    </t>
    </r>
    <r>
      <rPr>
        <sz val="12"/>
        <rFont val="方正仿宋简体"/>
        <family val="4"/>
      </rPr>
      <t>城乡社区管理事务</t>
    </r>
  </si>
  <si>
    <r>
      <t xml:space="preserve">      </t>
    </r>
    <r>
      <rPr>
        <sz val="12"/>
        <rFont val="方正仿宋简体"/>
        <family val="4"/>
      </rPr>
      <t>城管执法</t>
    </r>
  </si>
  <si>
    <r>
      <t xml:space="preserve">      </t>
    </r>
    <r>
      <rPr>
        <sz val="12"/>
        <rFont val="方正仿宋简体"/>
        <family val="4"/>
      </rPr>
      <t>工程建设标准规范编制与监管</t>
    </r>
  </si>
  <si>
    <r>
      <t xml:space="preserve">      </t>
    </r>
    <r>
      <rPr>
        <sz val="12"/>
        <rFont val="方正仿宋简体"/>
        <family val="4"/>
      </rPr>
      <t>工程建设管理</t>
    </r>
  </si>
  <si>
    <r>
      <t xml:space="preserve">      </t>
    </r>
    <r>
      <rPr>
        <sz val="12"/>
        <rFont val="方正仿宋简体"/>
        <family val="4"/>
      </rPr>
      <t>市政公用行业市场监管</t>
    </r>
  </si>
  <si>
    <r>
      <t xml:space="preserve">      </t>
    </r>
    <r>
      <rPr>
        <sz val="12"/>
        <rFont val="方正仿宋简体"/>
        <family val="4"/>
      </rPr>
      <t>住宅建设与房地产市场监管</t>
    </r>
  </si>
  <si>
    <r>
      <t xml:space="preserve">      </t>
    </r>
    <r>
      <rPr>
        <sz val="12"/>
        <rFont val="方正仿宋简体"/>
        <family val="4"/>
      </rPr>
      <t>执业资格注册、资质审查</t>
    </r>
  </si>
  <si>
    <r>
      <t xml:space="preserve">      </t>
    </r>
    <r>
      <rPr>
        <sz val="12"/>
        <rFont val="方正仿宋简体"/>
        <family val="4"/>
      </rPr>
      <t>其他城乡社区管理事务支出</t>
    </r>
  </si>
  <si>
    <r>
      <t xml:space="preserve">    </t>
    </r>
    <r>
      <rPr>
        <sz val="12"/>
        <rFont val="方正仿宋简体"/>
        <family val="4"/>
      </rPr>
      <t>城乡社区规划与管理</t>
    </r>
  </si>
  <si>
    <r>
      <t xml:space="preserve">      </t>
    </r>
    <r>
      <rPr>
        <sz val="12"/>
        <rFont val="方正仿宋简体"/>
        <family val="4"/>
      </rPr>
      <t>城乡社区规划与管理</t>
    </r>
  </si>
  <si>
    <r>
      <t xml:space="preserve">    </t>
    </r>
    <r>
      <rPr>
        <sz val="12"/>
        <rFont val="方正仿宋简体"/>
        <family val="4"/>
      </rPr>
      <t>城乡社区公共设施</t>
    </r>
  </si>
  <si>
    <r>
      <t xml:space="preserve">      </t>
    </r>
    <r>
      <rPr>
        <sz val="12"/>
        <rFont val="方正仿宋简体"/>
        <family val="4"/>
      </rPr>
      <t>小城镇基础设施建设</t>
    </r>
  </si>
  <si>
    <r>
      <t xml:space="preserve">      </t>
    </r>
    <r>
      <rPr>
        <sz val="12"/>
        <rFont val="方正仿宋简体"/>
        <family val="4"/>
      </rPr>
      <t>其他城乡社区公共设施支出</t>
    </r>
  </si>
  <si>
    <r>
      <t xml:space="preserve">    </t>
    </r>
    <r>
      <rPr>
        <sz val="12"/>
        <rFont val="方正仿宋简体"/>
        <family val="4"/>
      </rPr>
      <t>城乡社区环境卫生</t>
    </r>
  </si>
  <si>
    <r>
      <t xml:space="preserve">      </t>
    </r>
    <r>
      <rPr>
        <sz val="12"/>
        <rFont val="方正仿宋简体"/>
        <family val="4"/>
      </rPr>
      <t>城乡社区环境卫生</t>
    </r>
  </si>
  <si>
    <r>
      <t xml:space="preserve">    </t>
    </r>
    <r>
      <rPr>
        <sz val="12"/>
        <rFont val="方正仿宋简体"/>
        <family val="4"/>
      </rPr>
      <t>建设市场管理与监督</t>
    </r>
  </si>
  <si>
    <r>
      <t xml:space="preserve">      </t>
    </r>
    <r>
      <rPr>
        <sz val="12"/>
        <rFont val="方正仿宋简体"/>
        <family val="4"/>
      </rPr>
      <t>建设市场管理与监督</t>
    </r>
  </si>
  <si>
    <r>
      <t xml:space="preserve">    </t>
    </r>
    <r>
      <rPr>
        <sz val="12"/>
        <rFont val="方正仿宋简体"/>
        <family val="4"/>
      </rPr>
      <t>其他城乡社区支出</t>
    </r>
  </si>
  <si>
    <r>
      <t xml:space="preserve">      </t>
    </r>
    <r>
      <rPr>
        <sz val="12"/>
        <rFont val="方正仿宋简体"/>
        <family val="4"/>
      </rPr>
      <t>其他城乡社区支出</t>
    </r>
  </si>
  <si>
    <r>
      <t xml:space="preserve">  </t>
    </r>
    <r>
      <rPr>
        <b/>
        <sz val="12"/>
        <rFont val="方正仿宋简体"/>
        <family val="4"/>
      </rPr>
      <t>农林水支出</t>
    </r>
  </si>
  <si>
    <r>
      <t xml:space="preserve">    </t>
    </r>
    <r>
      <rPr>
        <sz val="12"/>
        <rFont val="方正仿宋简体"/>
        <family val="4"/>
      </rPr>
      <t>农业农村</t>
    </r>
  </si>
  <si>
    <r>
      <t xml:space="preserve">      </t>
    </r>
    <r>
      <rPr>
        <sz val="12"/>
        <rFont val="方正仿宋简体"/>
        <family val="4"/>
      </rPr>
      <t>农垦运行</t>
    </r>
  </si>
  <si>
    <r>
      <t xml:space="preserve">      </t>
    </r>
    <r>
      <rPr>
        <sz val="12"/>
        <rFont val="方正仿宋简体"/>
        <family val="4"/>
      </rPr>
      <t>科技转化与推广服务</t>
    </r>
  </si>
  <si>
    <r>
      <t xml:space="preserve">      </t>
    </r>
    <r>
      <rPr>
        <sz val="12"/>
        <rFont val="方正仿宋简体"/>
        <family val="4"/>
      </rPr>
      <t>病虫害控制</t>
    </r>
  </si>
  <si>
    <r>
      <t xml:space="preserve">      </t>
    </r>
    <r>
      <rPr>
        <sz val="12"/>
        <rFont val="方正仿宋简体"/>
        <family val="4"/>
      </rPr>
      <t>农产品质量安全</t>
    </r>
  </si>
  <si>
    <r>
      <t xml:space="preserve">      </t>
    </r>
    <r>
      <rPr>
        <sz val="12"/>
        <rFont val="方正仿宋简体"/>
        <family val="4"/>
      </rPr>
      <t>执法监管</t>
    </r>
  </si>
  <si>
    <r>
      <t xml:space="preserve">      </t>
    </r>
    <r>
      <rPr>
        <sz val="12"/>
        <rFont val="方正仿宋简体"/>
        <family val="4"/>
      </rPr>
      <t>统计监测与信息服务</t>
    </r>
  </si>
  <si>
    <r>
      <t xml:space="preserve">      </t>
    </r>
    <r>
      <rPr>
        <sz val="12"/>
        <rFont val="方正仿宋简体"/>
        <family val="4"/>
      </rPr>
      <t>行业业务管理</t>
    </r>
  </si>
  <si>
    <r>
      <t xml:space="preserve">      </t>
    </r>
    <r>
      <rPr>
        <sz val="12"/>
        <rFont val="方正仿宋简体"/>
        <family val="4"/>
      </rPr>
      <t>对外交流与合作</t>
    </r>
  </si>
  <si>
    <r>
      <t xml:space="preserve">      </t>
    </r>
    <r>
      <rPr>
        <sz val="12"/>
        <rFont val="方正仿宋简体"/>
        <family val="4"/>
      </rPr>
      <t>防灾救灾</t>
    </r>
  </si>
  <si>
    <r>
      <t xml:space="preserve">      </t>
    </r>
    <r>
      <rPr>
        <sz val="12"/>
        <rFont val="方正仿宋简体"/>
        <family val="4"/>
      </rPr>
      <t>稳定农民收入补贴</t>
    </r>
  </si>
  <si>
    <r>
      <t xml:space="preserve">      </t>
    </r>
    <r>
      <rPr>
        <sz val="12"/>
        <rFont val="方正仿宋简体"/>
        <family val="4"/>
      </rPr>
      <t>农业结构调整补贴</t>
    </r>
  </si>
  <si>
    <r>
      <t xml:space="preserve">      </t>
    </r>
    <r>
      <rPr>
        <sz val="12"/>
        <rFont val="方正仿宋简体"/>
        <family val="4"/>
      </rPr>
      <t>农业生产发展</t>
    </r>
  </si>
  <si>
    <r>
      <t xml:space="preserve">      </t>
    </r>
    <r>
      <rPr>
        <sz val="12"/>
        <rFont val="方正仿宋简体"/>
        <family val="4"/>
      </rPr>
      <t>农村合作经济</t>
    </r>
  </si>
  <si>
    <r>
      <t xml:space="preserve">      </t>
    </r>
    <r>
      <rPr>
        <sz val="12"/>
        <rFont val="方正仿宋简体"/>
        <family val="4"/>
      </rPr>
      <t>农产品加工与促销</t>
    </r>
  </si>
  <si>
    <r>
      <t xml:space="preserve">      </t>
    </r>
    <r>
      <rPr>
        <sz val="12"/>
        <rFont val="方正仿宋简体"/>
        <family val="4"/>
      </rPr>
      <t>农村社会事业</t>
    </r>
  </si>
  <si>
    <r>
      <t xml:space="preserve">      </t>
    </r>
    <r>
      <rPr>
        <sz val="12"/>
        <rFont val="方正仿宋简体"/>
        <family val="4"/>
      </rPr>
      <t>农业资源保护修复与利用</t>
    </r>
  </si>
  <si>
    <r>
      <t xml:space="preserve">      </t>
    </r>
    <r>
      <rPr>
        <sz val="12"/>
        <rFont val="方正仿宋简体"/>
        <family val="4"/>
      </rPr>
      <t>农村道路建设</t>
    </r>
  </si>
  <si>
    <r>
      <t xml:space="preserve">      </t>
    </r>
    <r>
      <rPr>
        <sz val="12"/>
        <rFont val="方正仿宋简体"/>
        <family val="4"/>
      </rPr>
      <t>成品油价格改革对渔业的补贴</t>
    </r>
  </si>
  <si>
    <r>
      <t xml:space="preserve">      </t>
    </r>
    <r>
      <rPr>
        <sz val="12"/>
        <rFont val="方正仿宋简体"/>
        <family val="4"/>
      </rPr>
      <t>对高校毕业生到基层任职补助</t>
    </r>
  </si>
  <si>
    <r>
      <t xml:space="preserve">      </t>
    </r>
    <r>
      <rPr>
        <sz val="12"/>
        <rFont val="方正仿宋简体"/>
        <family val="4"/>
      </rPr>
      <t>农田建设</t>
    </r>
  </si>
  <si>
    <r>
      <t xml:space="preserve">      </t>
    </r>
    <r>
      <rPr>
        <sz val="12"/>
        <rFont val="方正仿宋简体"/>
        <family val="4"/>
      </rPr>
      <t>其他农业农村支出</t>
    </r>
  </si>
  <si>
    <r>
      <t xml:space="preserve">    </t>
    </r>
    <r>
      <rPr>
        <sz val="12"/>
        <rFont val="方正仿宋简体"/>
        <family val="4"/>
      </rPr>
      <t>林业和草原</t>
    </r>
  </si>
  <si>
    <r>
      <t xml:space="preserve">      </t>
    </r>
    <r>
      <rPr>
        <sz val="12"/>
        <rFont val="方正仿宋简体"/>
        <family val="4"/>
      </rPr>
      <t>事业机构</t>
    </r>
  </si>
  <si>
    <r>
      <t xml:space="preserve">      </t>
    </r>
    <r>
      <rPr>
        <sz val="12"/>
        <rFont val="方正仿宋简体"/>
        <family val="4"/>
      </rPr>
      <t>森林资源培育</t>
    </r>
  </si>
  <si>
    <r>
      <t xml:space="preserve">      </t>
    </r>
    <r>
      <rPr>
        <sz val="12"/>
        <rFont val="方正仿宋简体"/>
        <family val="4"/>
      </rPr>
      <t>技术推广与转化</t>
    </r>
  </si>
  <si>
    <r>
      <t xml:space="preserve">      </t>
    </r>
    <r>
      <rPr>
        <sz val="12"/>
        <rFont val="方正仿宋简体"/>
        <family val="4"/>
      </rPr>
      <t>森林资源管理</t>
    </r>
  </si>
  <si>
    <r>
      <t xml:space="preserve">      </t>
    </r>
    <r>
      <rPr>
        <sz val="12"/>
        <rFont val="方正仿宋简体"/>
        <family val="4"/>
      </rPr>
      <t>森林生态效益补偿</t>
    </r>
  </si>
  <si>
    <r>
      <t xml:space="preserve">      </t>
    </r>
    <r>
      <rPr>
        <sz val="12"/>
        <rFont val="方正仿宋简体"/>
        <family val="4"/>
      </rPr>
      <t>自然保护区等管理</t>
    </r>
  </si>
  <si>
    <r>
      <t xml:space="preserve">      </t>
    </r>
    <r>
      <rPr>
        <sz val="12"/>
        <rFont val="方正仿宋简体"/>
        <family val="4"/>
      </rPr>
      <t>动植物保护</t>
    </r>
  </si>
  <si>
    <r>
      <t xml:space="preserve">      </t>
    </r>
    <r>
      <rPr>
        <sz val="12"/>
        <rFont val="方正仿宋简体"/>
        <family val="4"/>
      </rPr>
      <t>湿地保护</t>
    </r>
  </si>
  <si>
    <r>
      <t xml:space="preserve">      </t>
    </r>
    <r>
      <rPr>
        <sz val="12"/>
        <rFont val="方正仿宋简体"/>
        <family val="4"/>
      </rPr>
      <t>执法与监督</t>
    </r>
  </si>
  <si>
    <r>
      <t xml:space="preserve">      </t>
    </r>
    <r>
      <rPr>
        <sz val="12"/>
        <rFont val="方正仿宋简体"/>
        <family val="4"/>
      </rPr>
      <t>防沙治沙</t>
    </r>
  </si>
  <si>
    <r>
      <t xml:space="preserve">      </t>
    </r>
    <r>
      <rPr>
        <sz val="12"/>
        <rFont val="方正仿宋简体"/>
        <family val="4"/>
      </rPr>
      <t>对外合作与交流</t>
    </r>
  </si>
  <si>
    <r>
      <t xml:space="preserve">      </t>
    </r>
    <r>
      <rPr>
        <sz val="12"/>
        <rFont val="方正仿宋简体"/>
        <family val="4"/>
      </rPr>
      <t>产业化管理</t>
    </r>
  </si>
  <si>
    <r>
      <t xml:space="preserve">      </t>
    </r>
    <r>
      <rPr>
        <sz val="12"/>
        <rFont val="方正仿宋简体"/>
        <family val="4"/>
      </rPr>
      <t>信息管理</t>
    </r>
  </si>
  <si>
    <r>
      <t xml:space="preserve">      </t>
    </r>
    <r>
      <rPr>
        <sz val="12"/>
        <rFont val="方正仿宋简体"/>
        <family val="4"/>
      </rPr>
      <t>林区公共支出</t>
    </r>
  </si>
  <si>
    <r>
      <t xml:space="preserve">      </t>
    </r>
    <r>
      <rPr>
        <sz val="12"/>
        <rFont val="方正仿宋简体"/>
        <family val="4"/>
      </rPr>
      <t>贷款贴息</t>
    </r>
  </si>
  <si>
    <r>
      <t xml:space="preserve">      </t>
    </r>
    <r>
      <rPr>
        <sz val="12"/>
        <rFont val="方正仿宋简体"/>
        <family val="4"/>
      </rPr>
      <t>成品油价格改革对林业的补贴</t>
    </r>
  </si>
  <si>
    <r>
      <t xml:space="preserve">      </t>
    </r>
    <r>
      <rPr>
        <sz val="12"/>
        <rFont val="方正仿宋简体"/>
        <family val="4"/>
      </rPr>
      <t>林业草原防灾减灾</t>
    </r>
  </si>
  <si>
    <r>
      <t xml:space="preserve">      </t>
    </r>
    <r>
      <rPr>
        <sz val="12"/>
        <rFont val="方正仿宋简体"/>
        <family val="4"/>
      </rPr>
      <t>国家公园</t>
    </r>
  </si>
  <si>
    <r>
      <t xml:space="preserve">      </t>
    </r>
    <r>
      <rPr>
        <sz val="12"/>
        <rFont val="方正仿宋简体"/>
        <family val="4"/>
      </rPr>
      <t>草原管理</t>
    </r>
  </si>
  <si>
    <r>
      <t xml:space="preserve">      </t>
    </r>
    <r>
      <rPr>
        <sz val="12"/>
        <rFont val="方正仿宋简体"/>
        <family val="4"/>
      </rPr>
      <t>其他林业和草原支出</t>
    </r>
  </si>
  <si>
    <r>
      <t xml:space="preserve">    </t>
    </r>
    <r>
      <rPr>
        <sz val="12"/>
        <rFont val="方正仿宋简体"/>
        <family val="4"/>
      </rPr>
      <t>水利</t>
    </r>
  </si>
  <si>
    <r>
      <t xml:space="preserve">      </t>
    </r>
    <r>
      <rPr>
        <sz val="12"/>
        <rFont val="方正仿宋简体"/>
        <family val="4"/>
      </rPr>
      <t>水利行业业务管理</t>
    </r>
  </si>
  <si>
    <r>
      <t xml:space="preserve">      </t>
    </r>
    <r>
      <rPr>
        <sz val="12"/>
        <rFont val="方正仿宋简体"/>
        <family val="4"/>
      </rPr>
      <t>水利工程建设</t>
    </r>
  </si>
  <si>
    <r>
      <t xml:space="preserve">      </t>
    </r>
    <r>
      <rPr>
        <sz val="12"/>
        <rFont val="方正仿宋简体"/>
        <family val="4"/>
      </rPr>
      <t>水利工程运行与维护</t>
    </r>
  </si>
  <si>
    <r>
      <t xml:space="preserve">      </t>
    </r>
    <r>
      <rPr>
        <sz val="12"/>
        <rFont val="方正仿宋简体"/>
        <family val="4"/>
      </rPr>
      <t>长江黄河等流域管理</t>
    </r>
  </si>
  <si>
    <r>
      <t xml:space="preserve">      </t>
    </r>
    <r>
      <rPr>
        <sz val="12"/>
        <rFont val="方正仿宋简体"/>
        <family val="4"/>
      </rPr>
      <t>水利前期工作</t>
    </r>
  </si>
  <si>
    <r>
      <t xml:space="preserve">      </t>
    </r>
    <r>
      <rPr>
        <sz val="12"/>
        <rFont val="方正仿宋简体"/>
        <family val="4"/>
      </rPr>
      <t>水利执法监督</t>
    </r>
  </si>
  <si>
    <r>
      <t xml:space="preserve">      </t>
    </r>
    <r>
      <rPr>
        <sz val="12"/>
        <rFont val="方正仿宋简体"/>
        <family val="4"/>
      </rPr>
      <t>水土保持</t>
    </r>
  </si>
  <si>
    <r>
      <t xml:space="preserve">      </t>
    </r>
    <r>
      <rPr>
        <sz val="12"/>
        <rFont val="方正仿宋简体"/>
        <family val="4"/>
      </rPr>
      <t>水资源节约管理与保护</t>
    </r>
  </si>
  <si>
    <r>
      <t xml:space="preserve">      </t>
    </r>
    <r>
      <rPr>
        <sz val="12"/>
        <rFont val="方正仿宋简体"/>
        <family val="4"/>
      </rPr>
      <t>水质监测</t>
    </r>
  </si>
  <si>
    <r>
      <t xml:space="preserve">      </t>
    </r>
    <r>
      <rPr>
        <sz val="12"/>
        <rFont val="方正仿宋简体"/>
        <family val="4"/>
      </rPr>
      <t>水文测报</t>
    </r>
  </si>
  <si>
    <r>
      <t xml:space="preserve">      </t>
    </r>
    <r>
      <rPr>
        <sz val="12"/>
        <rFont val="方正仿宋简体"/>
        <family val="4"/>
      </rPr>
      <t>防汛</t>
    </r>
  </si>
  <si>
    <r>
      <t xml:space="preserve">      </t>
    </r>
    <r>
      <rPr>
        <sz val="12"/>
        <rFont val="方正仿宋简体"/>
        <family val="4"/>
      </rPr>
      <t>抗旱</t>
    </r>
  </si>
  <si>
    <r>
      <t xml:space="preserve">      </t>
    </r>
    <r>
      <rPr>
        <sz val="12"/>
        <rFont val="方正仿宋简体"/>
        <family val="4"/>
      </rPr>
      <t>农村水利</t>
    </r>
  </si>
  <si>
    <r>
      <t xml:space="preserve">      </t>
    </r>
    <r>
      <rPr>
        <sz val="12"/>
        <rFont val="方正仿宋简体"/>
        <family val="4"/>
      </rPr>
      <t>水利技术推广</t>
    </r>
  </si>
  <si>
    <r>
      <t xml:space="preserve">      </t>
    </r>
    <r>
      <rPr>
        <sz val="12"/>
        <rFont val="方正仿宋简体"/>
        <family val="4"/>
      </rPr>
      <t>国际河流治理与管理</t>
    </r>
  </si>
  <si>
    <r>
      <t xml:space="preserve">      </t>
    </r>
    <r>
      <rPr>
        <sz val="12"/>
        <rFont val="方正仿宋简体"/>
        <family val="4"/>
      </rPr>
      <t>江河湖库水系综合整治</t>
    </r>
  </si>
  <si>
    <r>
      <t xml:space="preserve">      </t>
    </r>
    <r>
      <rPr>
        <sz val="12"/>
        <rFont val="方正仿宋简体"/>
        <family val="4"/>
      </rPr>
      <t>大中型水库移民后期扶持专项支出</t>
    </r>
  </si>
  <si>
    <r>
      <t xml:space="preserve">      </t>
    </r>
    <r>
      <rPr>
        <sz val="12"/>
        <rFont val="方正仿宋简体"/>
        <family val="4"/>
      </rPr>
      <t>水利安全监督</t>
    </r>
  </si>
  <si>
    <r>
      <t xml:space="preserve">      </t>
    </r>
    <r>
      <rPr>
        <sz val="12"/>
        <rFont val="方正仿宋简体"/>
        <family val="4"/>
      </rPr>
      <t>水利建设征地及移民支出</t>
    </r>
  </si>
  <si>
    <r>
      <t xml:space="preserve">      </t>
    </r>
    <r>
      <rPr>
        <sz val="12"/>
        <rFont val="方正仿宋简体"/>
        <family val="4"/>
      </rPr>
      <t>农村人畜饮水</t>
    </r>
  </si>
  <si>
    <r>
      <t xml:space="preserve">      </t>
    </r>
    <r>
      <rPr>
        <sz val="12"/>
        <rFont val="方正仿宋简体"/>
        <family val="4"/>
      </rPr>
      <t>南水北调工程建设</t>
    </r>
  </si>
  <si>
    <r>
      <t xml:space="preserve">      </t>
    </r>
    <r>
      <rPr>
        <sz val="12"/>
        <rFont val="方正仿宋简体"/>
        <family val="4"/>
      </rPr>
      <t>南水北调工程管理</t>
    </r>
  </si>
  <si>
    <r>
      <t xml:space="preserve">      </t>
    </r>
    <r>
      <rPr>
        <sz val="12"/>
        <rFont val="方正仿宋简体"/>
        <family val="4"/>
      </rPr>
      <t>其他水利支出</t>
    </r>
  </si>
  <si>
    <r>
      <t xml:space="preserve">    </t>
    </r>
    <r>
      <rPr>
        <sz val="12"/>
        <rFont val="方正仿宋简体"/>
        <family val="4"/>
      </rPr>
      <t>扶贫</t>
    </r>
  </si>
  <si>
    <r>
      <t xml:space="preserve">      </t>
    </r>
    <r>
      <rPr>
        <sz val="12"/>
        <rFont val="方正仿宋简体"/>
        <family val="4"/>
      </rPr>
      <t>农村基础设施建设</t>
    </r>
  </si>
  <si>
    <r>
      <t xml:space="preserve">      </t>
    </r>
    <r>
      <rPr>
        <sz val="12"/>
        <rFont val="方正仿宋简体"/>
        <family val="4"/>
      </rPr>
      <t>生产发展</t>
    </r>
  </si>
  <si>
    <r>
      <t xml:space="preserve">      </t>
    </r>
    <r>
      <rPr>
        <sz val="12"/>
        <rFont val="方正仿宋简体"/>
        <family val="4"/>
      </rPr>
      <t>社会发展</t>
    </r>
  </si>
  <si>
    <r>
      <t xml:space="preserve">      </t>
    </r>
    <r>
      <rPr>
        <sz val="12"/>
        <rFont val="方正仿宋简体"/>
        <family val="4"/>
      </rPr>
      <t>扶贫贷款奖补和贴息</t>
    </r>
  </si>
  <si>
    <r>
      <t xml:space="preserve">      “</t>
    </r>
    <r>
      <rPr>
        <sz val="12"/>
        <rFont val="方正仿宋简体"/>
        <family val="4"/>
      </rPr>
      <t>三西</t>
    </r>
    <r>
      <rPr>
        <sz val="12"/>
        <rFont val="Times New Roman"/>
        <family val="1"/>
      </rPr>
      <t>”</t>
    </r>
    <r>
      <rPr>
        <sz val="12"/>
        <rFont val="方正仿宋简体"/>
        <family val="4"/>
      </rPr>
      <t>农业建设专项补助</t>
    </r>
  </si>
  <si>
    <r>
      <t xml:space="preserve">      </t>
    </r>
    <r>
      <rPr>
        <sz val="12"/>
        <rFont val="方正仿宋简体"/>
        <family val="4"/>
      </rPr>
      <t>扶贫事业机构</t>
    </r>
  </si>
  <si>
    <r>
      <t xml:space="preserve">      </t>
    </r>
    <r>
      <rPr>
        <sz val="12"/>
        <rFont val="方正仿宋简体"/>
        <family val="4"/>
      </rPr>
      <t>其他扶贫支出</t>
    </r>
  </si>
  <si>
    <r>
      <t xml:space="preserve">    </t>
    </r>
    <r>
      <rPr>
        <sz val="12"/>
        <rFont val="方正仿宋简体"/>
        <family val="4"/>
      </rPr>
      <t>农村综合改革</t>
    </r>
  </si>
  <si>
    <r>
      <t xml:space="preserve">      </t>
    </r>
    <r>
      <rPr>
        <sz val="12"/>
        <rFont val="方正仿宋简体"/>
        <family val="4"/>
      </rPr>
      <t>对村级公益事业建设的补助</t>
    </r>
  </si>
  <si>
    <r>
      <t xml:space="preserve">      </t>
    </r>
    <r>
      <rPr>
        <sz val="12"/>
        <rFont val="方正仿宋简体"/>
        <family val="4"/>
      </rPr>
      <t>国有农场办社会职能改革补助</t>
    </r>
  </si>
  <si>
    <r>
      <t xml:space="preserve">      </t>
    </r>
    <r>
      <rPr>
        <sz val="12"/>
        <rFont val="方正仿宋简体"/>
        <family val="4"/>
      </rPr>
      <t>对村民委员会和村党支部的补助</t>
    </r>
  </si>
  <si>
    <r>
      <t xml:space="preserve">      </t>
    </r>
    <r>
      <rPr>
        <sz val="12"/>
        <rFont val="方正仿宋简体"/>
        <family val="4"/>
      </rPr>
      <t>对村集体经济组织的补助</t>
    </r>
  </si>
  <si>
    <r>
      <t xml:space="preserve">      </t>
    </r>
    <r>
      <rPr>
        <sz val="12"/>
        <rFont val="方正仿宋简体"/>
        <family val="4"/>
      </rPr>
      <t>农村综合改革示范试点补助</t>
    </r>
  </si>
  <si>
    <r>
      <t xml:space="preserve">      </t>
    </r>
    <r>
      <rPr>
        <sz val="12"/>
        <rFont val="方正仿宋简体"/>
        <family val="4"/>
      </rPr>
      <t>其他农村综合改革支出</t>
    </r>
  </si>
  <si>
    <r>
      <t xml:space="preserve">    </t>
    </r>
    <r>
      <rPr>
        <sz val="12"/>
        <rFont val="方正仿宋简体"/>
        <family val="4"/>
      </rPr>
      <t>普惠金融发展支出</t>
    </r>
  </si>
  <si>
    <r>
      <t xml:space="preserve">      </t>
    </r>
    <r>
      <rPr>
        <sz val="12"/>
        <rFont val="方正仿宋简体"/>
        <family val="4"/>
      </rPr>
      <t>支持农村金融机构</t>
    </r>
  </si>
  <si>
    <r>
      <t xml:space="preserve">      </t>
    </r>
    <r>
      <rPr>
        <sz val="12"/>
        <rFont val="方正仿宋简体"/>
        <family val="4"/>
      </rPr>
      <t>涉农贷款增量奖励</t>
    </r>
  </si>
  <si>
    <r>
      <t xml:space="preserve">      </t>
    </r>
    <r>
      <rPr>
        <sz val="12"/>
        <rFont val="方正仿宋简体"/>
        <family val="4"/>
      </rPr>
      <t>农业保险保费补贴</t>
    </r>
  </si>
  <si>
    <r>
      <t xml:space="preserve">      </t>
    </r>
    <r>
      <rPr>
        <sz val="12"/>
        <rFont val="方正仿宋简体"/>
        <family val="4"/>
      </rPr>
      <t>创业担保贷款贴息</t>
    </r>
  </si>
  <si>
    <r>
      <t xml:space="preserve">      </t>
    </r>
    <r>
      <rPr>
        <sz val="12"/>
        <rFont val="方正仿宋简体"/>
        <family val="4"/>
      </rPr>
      <t>补充创业担保贷款基金</t>
    </r>
  </si>
  <si>
    <r>
      <t xml:space="preserve">      </t>
    </r>
    <r>
      <rPr>
        <sz val="12"/>
        <rFont val="方正仿宋简体"/>
        <family val="4"/>
      </rPr>
      <t>其他普惠金融发展支出</t>
    </r>
  </si>
  <si>
    <r>
      <t xml:space="preserve">    </t>
    </r>
    <r>
      <rPr>
        <sz val="12"/>
        <rFont val="方正仿宋简体"/>
        <family val="4"/>
      </rPr>
      <t>目标价格补贴</t>
    </r>
  </si>
  <si>
    <r>
      <t xml:space="preserve">      </t>
    </r>
    <r>
      <rPr>
        <sz val="12"/>
        <rFont val="方正仿宋简体"/>
        <family val="4"/>
      </rPr>
      <t>棉花目标价格补贴</t>
    </r>
  </si>
  <si>
    <r>
      <t xml:space="preserve">      </t>
    </r>
    <r>
      <rPr>
        <sz val="12"/>
        <rFont val="方正仿宋简体"/>
        <family val="4"/>
      </rPr>
      <t>其他目标价格补贴</t>
    </r>
  </si>
  <si>
    <r>
      <t xml:space="preserve">    </t>
    </r>
    <r>
      <rPr>
        <sz val="12"/>
        <rFont val="方正仿宋简体"/>
        <family val="4"/>
      </rPr>
      <t>其他农林水支出</t>
    </r>
  </si>
  <si>
    <r>
      <t xml:space="preserve">      </t>
    </r>
    <r>
      <rPr>
        <sz val="12"/>
        <rFont val="方正仿宋简体"/>
        <family val="4"/>
      </rPr>
      <t>化解其他公益性乡村债务支出</t>
    </r>
  </si>
  <si>
    <r>
      <t xml:space="preserve">      </t>
    </r>
    <r>
      <rPr>
        <sz val="12"/>
        <rFont val="方正仿宋简体"/>
        <family val="4"/>
      </rPr>
      <t>其他农林水支出</t>
    </r>
  </si>
  <si>
    <r>
      <t xml:space="preserve">  </t>
    </r>
    <r>
      <rPr>
        <b/>
        <sz val="12"/>
        <rFont val="方正仿宋简体"/>
        <family val="4"/>
      </rPr>
      <t>交通运输支出</t>
    </r>
  </si>
  <si>
    <r>
      <t xml:space="preserve">    </t>
    </r>
    <r>
      <rPr>
        <sz val="12"/>
        <rFont val="方正仿宋简体"/>
        <family val="4"/>
      </rPr>
      <t>公路水路运输</t>
    </r>
  </si>
  <si>
    <r>
      <t xml:space="preserve">      </t>
    </r>
    <r>
      <rPr>
        <sz val="12"/>
        <rFont val="方正仿宋简体"/>
        <family val="4"/>
      </rPr>
      <t>公路建设</t>
    </r>
  </si>
  <si>
    <r>
      <t xml:space="preserve">      </t>
    </r>
    <r>
      <rPr>
        <sz val="12"/>
        <rFont val="方正仿宋简体"/>
        <family val="4"/>
      </rPr>
      <t>公路养护</t>
    </r>
  </si>
  <si>
    <r>
      <t xml:space="preserve">      </t>
    </r>
    <r>
      <rPr>
        <sz val="12"/>
        <rFont val="方正仿宋简体"/>
        <family val="4"/>
      </rPr>
      <t>交通运输信息化建设</t>
    </r>
  </si>
  <si>
    <r>
      <t xml:space="preserve">      </t>
    </r>
    <r>
      <rPr>
        <sz val="12"/>
        <rFont val="方正仿宋简体"/>
        <family val="4"/>
      </rPr>
      <t>公路和运输安全</t>
    </r>
  </si>
  <si>
    <r>
      <t xml:space="preserve">      </t>
    </r>
    <r>
      <rPr>
        <sz val="12"/>
        <rFont val="方正仿宋简体"/>
        <family val="4"/>
      </rPr>
      <t>公路还贷专项</t>
    </r>
  </si>
  <si>
    <r>
      <t xml:space="preserve">      </t>
    </r>
    <r>
      <rPr>
        <sz val="12"/>
        <rFont val="方正仿宋简体"/>
        <family val="4"/>
      </rPr>
      <t>公路运输管理</t>
    </r>
  </si>
  <si>
    <r>
      <t xml:space="preserve">      </t>
    </r>
    <r>
      <rPr>
        <sz val="12"/>
        <rFont val="方正仿宋简体"/>
        <family val="4"/>
      </rPr>
      <t>公路和运输技术标准化建设</t>
    </r>
  </si>
  <si>
    <r>
      <t xml:space="preserve">      </t>
    </r>
    <r>
      <rPr>
        <sz val="12"/>
        <rFont val="方正仿宋简体"/>
        <family val="4"/>
      </rPr>
      <t>港口设施</t>
    </r>
  </si>
  <si>
    <r>
      <t xml:space="preserve">      </t>
    </r>
    <r>
      <rPr>
        <sz val="12"/>
        <rFont val="方正仿宋简体"/>
        <family val="4"/>
      </rPr>
      <t>航道维护</t>
    </r>
  </si>
  <si>
    <r>
      <t xml:space="preserve">      </t>
    </r>
    <r>
      <rPr>
        <sz val="12"/>
        <rFont val="方正仿宋简体"/>
        <family val="4"/>
      </rPr>
      <t>船舶检验</t>
    </r>
  </si>
  <si>
    <r>
      <t xml:space="preserve">      </t>
    </r>
    <r>
      <rPr>
        <sz val="12"/>
        <rFont val="方正仿宋简体"/>
        <family val="4"/>
      </rPr>
      <t>救助打捞</t>
    </r>
  </si>
  <si>
    <r>
      <t xml:space="preserve">      </t>
    </r>
    <r>
      <rPr>
        <sz val="12"/>
        <rFont val="方正仿宋简体"/>
        <family val="4"/>
      </rPr>
      <t>内河运输</t>
    </r>
  </si>
  <si>
    <r>
      <t xml:space="preserve">      </t>
    </r>
    <r>
      <rPr>
        <sz val="12"/>
        <rFont val="方正仿宋简体"/>
        <family val="4"/>
      </rPr>
      <t>远洋运输</t>
    </r>
  </si>
  <si>
    <r>
      <t xml:space="preserve">      </t>
    </r>
    <r>
      <rPr>
        <sz val="12"/>
        <rFont val="方正仿宋简体"/>
        <family val="4"/>
      </rPr>
      <t>海事管理</t>
    </r>
  </si>
  <si>
    <r>
      <t xml:space="preserve">      </t>
    </r>
    <r>
      <rPr>
        <sz val="12"/>
        <rFont val="方正仿宋简体"/>
        <family val="4"/>
      </rPr>
      <t>航标事业发展支出</t>
    </r>
  </si>
  <si>
    <r>
      <t xml:space="preserve">      </t>
    </r>
    <r>
      <rPr>
        <sz val="12"/>
        <rFont val="方正仿宋简体"/>
        <family val="4"/>
      </rPr>
      <t>水路运输管理支出</t>
    </r>
  </si>
  <si>
    <r>
      <t xml:space="preserve">      </t>
    </r>
    <r>
      <rPr>
        <sz val="12"/>
        <rFont val="方正仿宋简体"/>
        <family val="4"/>
      </rPr>
      <t>口岸建设</t>
    </r>
  </si>
  <si>
    <r>
      <t xml:space="preserve">      </t>
    </r>
    <r>
      <rPr>
        <sz val="12"/>
        <rFont val="方正仿宋简体"/>
        <family val="4"/>
      </rPr>
      <t>取消政府还贷二级公路收费专项支出</t>
    </r>
  </si>
  <si>
    <r>
      <t xml:space="preserve">      </t>
    </r>
    <r>
      <rPr>
        <sz val="12"/>
        <rFont val="方正仿宋简体"/>
        <family val="4"/>
      </rPr>
      <t>其他公路水路运输支出</t>
    </r>
  </si>
  <si>
    <r>
      <t xml:space="preserve">    </t>
    </r>
    <r>
      <rPr>
        <sz val="12"/>
        <rFont val="方正仿宋简体"/>
        <family val="4"/>
      </rPr>
      <t>铁路运输</t>
    </r>
  </si>
  <si>
    <r>
      <t xml:space="preserve">      </t>
    </r>
    <r>
      <rPr>
        <sz val="12"/>
        <rFont val="方正仿宋简体"/>
        <family val="4"/>
      </rPr>
      <t>铁路路网建设</t>
    </r>
  </si>
  <si>
    <r>
      <t xml:space="preserve">      </t>
    </r>
    <r>
      <rPr>
        <sz val="12"/>
        <rFont val="方正仿宋简体"/>
        <family val="4"/>
      </rPr>
      <t>铁路还贷专项</t>
    </r>
  </si>
  <si>
    <r>
      <t xml:space="preserve">      </t>
    </r>
    <r>
      <rPr>
        <sz val="12"/>
        <rFont val="方正仿宋简体"/>
        <family val="4"/>
      </rPr>
      <t>铁路安全</t>
    </r>
  </si>
  <si>
    <r>
      <t xml:space="preserve">      </t>
    </r>
    <r>
      <rPr>
        <sz val="12"/>
        <rFont val="方正仿宋简体"/>
        <family val="4"/>
      </rPr>
      <t>铁路专项运输</t>
    </r>
  </si>
  <si>
    <r>
      <t xml:space="preserve">      </t>
    </r>
    <r>
      <rPr>
        <sz val="12"/>
        <rFont val="方正仿宋简体"/>
        <family val="4"/>
      </rPr>
      <t>行业监管</t>
    </r>
  </si>
  <si>
    <r>
      <t xml:space="preserve">      </t>
    </r>
    <r>
      <rPr>
        <sz val="12"/>
        <rFont val="方正仿宋简体"/>
        <family val="4"/>
      </rPr>
      <t>其他铁路运输支出</t>
    </r>
  </si>
  <si>
    <r>
      <t xml:space="preserve">    </t>
    </r>
    <r>
      <rPr>
        <sz val="12"/>
        <rFont val="方正仿宋简体"/>
        <family val="4"/>
      </rPr>
      <t>民用航空运输</t>
    </r>
  </si>
  <si>
    <r>
      <t xml:space="preserve">      </t>
    </r>
    <r>
      <rPr>
        <sz val="12"/>
        <rFont val="方正仿宋简体"/>
        <family val="4"/>
      </rPr>
      <t>机场建设</t>
    </r>
  </si>
  <si>
    <r>
      <t xml:space="preserve">      </t>
    </r>
    <r>
      <rPr>
        <sz val="12"/>
        <rFont val="方正仿宋简体"/>
        <family val="4"/>
      </rPr>
      <t>空管系统建设</t>
    </r>
  </si>
  <si>
    <r>
      <t xml:space="preserve">      </t>
    </r>
    <r>
      <rPr>
        <sz val="12"/>
        <rFont val="方正仿宋简体"/>
        <family val="4"/>
      </rPr>
      <t>民航还贷专项支出</t>
    </r>
  </si>
  <si>
    <r>
      <t xml:space="preserve">      </t>
    </r>
    <r>
      <rPr>
        <sz val="12"/>
        <rFont val="方正仿宋简体"/>
        <family val="4"/>
      </rPr>
      <t>民用航空安全</t>
    </r>
  </si>
  <si>
    <r>
      <t xml:space="preserve">      </t>
    </r>
    <r>
      <rPr>
        <sz val="12"/>
        <rFont val="方正仿宋简体"/>
        <family val="4"/>
      </rPr>
      <t>民航专项运输</t>
    </r>
  </si>
  <si>
    <r>
      <t xml:space="preserve">      </t>
    </r>
    <r>
      <rPr>
        <sz val="12"/>
        <rFont val="方正仿宋简体"/>
        <family val="4"/>
      </rPr>
      <t>其他民用航空运输支出</t>
    </r>
  </si>
  <si>
    <r>
      <t xml:space="preserve">    </t>
    </r>
    <r>
      <rPr>
        <sz val="12"/>
        <rFont val="方正仿宋简体"/>
        <family val="4"/>
      </rPr>
      <t>成品油价格改革对交通运输的补贴</t>
    </r>
  </si>
  <si>
    <r>
      <t xml:space="preserve">      </t>
    </r>
    <r>
      <rPr>
        <sz val="12"/>
        <rFont val="方正仿宋简体"/>
        <family val="4"/>
      </rPr>
      <t>对城市公交的补贴</t>
    </r>
  </si>
  <si>
    <r>
      <t xml:space="preserve">      </t>
    </r>
    <r>
      <rPr>
        <sz val="12"/>
        <rFont val="方正仿宋简体"/>
        <family val="4"/>
      </rPr>
      <t>对农村道路客运的补贴</t>
    </r>
  </si>
  <si>
    <r>
      <t xml:space="preserve">      </t>
    </r>
    <r>
      <rPr>
        <sz val="12"/>
        <rFont val="方正仿宋简体"/>
        <family val="4"/>
      </rPr>
      <t>对出租车的补贴</t>
    </r>
  </si>
  <si>
    <r>
      <t xml:space="preserve">      </t>
    </r>
    <r>
      <rPr>
        <sz val="12"/>
        <rFont val="方正仿宋简体"/>
        <family val="4"/>
      </rPr>
      <t>成品油价格改革补贴其他支出</t>
    </r>
  </si>
  <si>
    <r>
      <t xml:space="preserve">    </t>
    </r>
    <r>
      <rPr>
        <sz val="12"/>
        <rFont val="方正仿宋简体"/>
        <family val="4"/>
      </rPr>
      <t>邮政业支出</t>
    </r>
  </si>
  <si>
    <r>
      <t xml:space="preserve">      </t>
    </r>
    <r>
      <rPr>
        <sz val="12"/>
        <rFont val="方正仿宋简体"/>
        <family val="4"/>
      </rPr>
      <t>邮政普遍服务与特殊服务</t>
    </r>
  </si>
  <si>
    <r>
      <t xml:space="preserve">      </t>
    </r>
    <r>
      <rPr>
        <sz val="12"/>
        <rFont val="方正仿宋简体"/>
        <family val="4"/>
      </rPr>
      <t>其他邮政业支出</t>
    </r>
  </si>
  <si>
    <r>
      <t xml:space="preserve">    </t>
    </r>
    <r>
      <rPr>
        <sz val="12"/>
        <rFont val="方正仿宋简体"/>
        <family val="4"/>
      </rPr>
      <t>车辆购置税支出</t>
    </r>
  </si>
  <si>
    <r>
      <t xml:space="preserve">      </t>
    </r>
    <r>
      <rPr>
        <sz val="12"/>
        <rFont val="方正仿宋简体"/>
        <family val="4"/>
      </rPr>
      <t>车辆购置税用于公路等基础设施建设支出</t>
    </r>
  </si>
  <si>
    <r>
      <t xml:space="preserve">      </t>
    </r>
    <r>
      <rPr>
        <sz val="12"/>
        <rFont val="方正仿宋简体"/>
        <family val="4"/>
      </rPr>
      <t>车辆购置税用于农村公路建设支出</t>
    </r>
  </si>
  <si>
    <r>
      <t xml:space="preserve">      </t>
    </r>
    <r>
      <rPr>
        <sz val="12"/>
        <rFont val="方正仿宋简体"/>
        <family val="4"/>
      </rPr>
      <t>车辆购置税用于老旧汽车报废更新补贴</t>
    </r>
  </si>
  <si>
    <r>
      <t xml:space="preserve">      </t>
    </r>
    <r>
      <rPr>
        <sz val="12"/>
        <rFont val="方正仿宋简体"/>
        <family val="4"/>
      </rPr>
      <t>车辆购置税其他支出</t>
    </r>
  </si>
  <si>
    <r>
      <t xml:space="preserve">    </t>
    </r>
    <r>
      <rPr>
        <sz val="12"/>
        <rFont val="方正仿宋简体"/>
        <family val="4"/>
      </rPr>
      <t>其他交通运输支出</t>
    </r>
  </si>
  <si>
    <r>
      <t xml:space="preserve">      </t>
    </r>
    <r>
      <rPr>
        <sz val="12"/>
        <rFont val="方正仿宋简体"/>
        <family val="4"/>
      </rPr>
      <t>公共交通运营补助</t>
    </r>
  </si>
  <si>
    <r>
      <t xml:space="preserve">      </t>
    </r>
    <r>
      <rPr>
        <sz val="12"/>
        <rFont val="方正仿宋简体"/>
        <family val="4"/>
      </rPr>
      <t>其他交通运输支出</t>
    </r>
  </si>
  <si>
    <r>
      <t xml:space="preserve">  </t>
    </r>
    <r>
      <rPr>
        <b/>
        <sz val="12"/>
        <rFont val="方正仿宋简体"/>
        <family val="4"/>
      </rPr>
      <t>资源勘探工业信息等支出</t>
    </r>
  </si>
  <si>
    <r>
      <t xml:space="preserve">    </t>
    </r>
    <r>
      <rPr>
        <sz val="12"/>
        <rFont val="方正仿宋简体"/>
        <family val="4"/>
      </rPr>
      <t>资源勘探开发</t>
    </r>
  </si>
  <si>
    <r>
      <t xml:space="preserve">      </t>
    </r>
    <r>
      <rPr>
        <sz val="12"/>
        <rFont val="方正仿宋简体"/>
        <family val="4"/>
      </rPr>
      <t>煤炭勘探开采和洗选</t>
    </r>
  </si>
  <si>
    <r>
      <t xml:space="preserve">      </t>
    </r>
    <r>
      <rPr>
        <sz val="12"/>
        <rFont val="方正仿宋简体"/>
        <family val="4"/>
      </rPr>
      <t>石油和天然气勘探开采</t>
    </r>
  </si>
  <si>
    <r>
      <t xml:space="preserve">      </t>
    </r>
    <r>
      <rPr>
        <sz val="12"/>
        <rFont val="方正仿宋简体"/>
        <family val="4"/>
      </rPr>
      <t>黑色金属矿勘探和采选</t>
    </r>
  </si>
  <si>
    <r>
      <t xml:space="preserve">      </t>
    </r>
    <r>
      <rPr>
        <sz val="12"/>
        <rFont val="方正仿宋简体"/>
        <family val="4"/>
      </rPr>
      <t>有色金属矿勘探和采选</t>
    </r>
  </si>
  <si>
    <r>
      <t xml:space="preserve">      </t>
    </r>
    <r>
      <rPr>
        <sz val="12"/>
        <rFont val="方正仿宋简体"/>
        <family val="4"/>
      </rPr>
      <t>非金属矿勘探和采选</t>
    </r>
  </si>
  <si>
    <r>
      <t xml:space="preserve">      </t>
    </r>
    <r>
      <rPr>
        <sz val="12"/>
        <rFont val="方正仿宋简体"/>
        <family val="4"/>
      </rPr>
      <t>其他资源勘探业支出</t>
    </r>
  </si>
  <si>
    <r>
      <t xml:space="preserve">    </t>
    </r>
    <r>
      <rPr>
        <sz val="12"/>
        <rFont val="方正仿宋简体"/>
        <family val="4"/>
      </rPr>
      <t>制造业</t>
    </r>
  </si>
  <si>
    <r>
      <t xml:space="preserve">      </t>
    </r>
    <r>
      <rPr>
        <sz val="12"/>
        <rFont val="方正仿宋简体"/>
        <family val="4"/>
      </rPr>
      <t>纺织业</t>
    </r>
  </si>
  <si>
    <r>
      <t xml:space="preserve">      </t>
    </r>
    <r>
      <rPr>
        <sz val="12"/>
        <rFont val="方正仿宋简体"/>
        <family val="4"/>
      </rPr>
      <t>医药制造业</t>
    </r>
  </si>
  <si>
    <r>
      <t xml:space="preserve">      </t>
    </r>
    <r>
      <rPr>
        <sz val="12"/>
        <rFont val="方正仿宋简体"/>
        <family val="4"/>
      </rPr>
      <t>非金属矿物制品业</t>
    </r>
  </si>
  <si>
    <r>
      <t xml:space="preserve">      </t>
    </r>
    <r>
      <rPr>
        <sz val="12"/>
        <rFont val="方正仿宋简体"/>
        <family val="4"/>
      </rPr>
      <t>通信设备、计算机及其他电子设备制造业</t>
    </r>
  </si>
  <si>
    <r>
      <t xml:space="preserve">      </t>
    </r>
    <r>
      <rPr>
        <sz val="12"/>
        <rFont val="方正仿宋简体"/>
        <family val="4"/>
      </rPr>
      <t>交通运输设备制造业</t>
    </r>
  </si>
  <si>
    <r>
      <t xml:space="preserve">      </t>
    </r>
    <r>
      <rPr>
        <sz val="12"/>
        <rFont val="方正仿宋简体"/>
        <family val="4"/>
      </rPr>
      <t>电气机械及器材制造业</t>
    </r>
  </si>
  <si>
    <r>
      <t xml:space="preserve">      </t>
    </r>
    <r>
      <rPr>
        <sz val="12"/>
        <rFont val="方正仿宋简体"/>
        <family val="4"/>
      </rPr>
      <t>工艺品及其他制造业</t>
    </r>
  </si>
  <si>
    <r>
      <t xml:space="preserve">      </t>
    </r>
    <r>
      <rPr>
        <sz val="12"/>
        <rFont val="方正仿宋简体"/>
        <family val="4"/>
      </rPr>
      <t>石油加工、炼焦及核燃料加工业</t>
    </r>
  </si>
  <si>
    <r>
      <t xml:space="preserve">      </t>
    </r>
    <r>
      <rPr>
        <sz val="12"/>
        <rFont val="方正仿宋简体"/>
        <family val="4"/>
      </rPr>
      <t>化学原料及化学制品制造业</t>
    </r>
  </si>
  <si>
    <r>
      <t xml:space="preserve">      </t>
    </r>
    <r>
      <rPr>
        <sz val="12"/>
        <rFont val="方正仿宋简体"/>
        <family val="4"/>
      </rPr>
      <t>黑色金属冶炼及压延加工业</t>
    </r>
  </si>
  <si>
    <r>
      <t xml:space="preserve">      </t>
    </r>
    <r>
      <rPr>
        <sz val="12"/>
        <rFont val="方正仿宋简体"/>
        <family val="4"/>
      </rPr>
      <t>有色金属冶炼及压延加工业</t>
    </r>
  </si>
  <si>
    <r>
      <t xml:space="preserve">      </t>
    </r>
    <r>
      <rPr>
        <sz val="12"/>
        <rFont val="方正仿宋简体"/>
        <family val="4"/>
      </rPr>
      <t>其他制造业支出</t>
    </r>
  </si>
  <si>
    <r>
      <t xml:space="preserve">    </t>
    </r>
    <r>
      <rPr>
        <sz val="12"/>
        <rFont val="方正仿宋简体"/>
        <family val="4"/>
      </rPr>
      <t>建筑业</t>
    </r>
  </si>
  <si>
    <r>
      <t xml:space="preserve">      </t>
    </r>
    <r>
      <rPr>
        <sz val="12"/>
        <rFont val="方正仿宋简体"/>
        <family val="4"/>
      </rPr>
      <t>其他建筑业支出</t>
    </r>
  </si>
  <si>
    <r>
      <t xml:space="preserve">    </t>
    </r>
    <r>
      <rPr>
        <sz val="12"/>
        <rFont val="方正仿宋简体"/>
        <family val="4"/>
      </rPr>
      <t>工业和信息产业监管</t>
    </r>
  </si>
  <si>
    <r>
      <t xml:space="preserve">      </t>
    </r>
    <r>
      <rPr>
        <sz val="12"/>
        <rFont val="方正仿宋简体"/>
        <family val="4"/>
      </rPr>
      <t>战备应急</t>
    </r>
  </si>
  <si>
    <r>
      <t xml:space="preserve">      </t>
    </r>
    <r>
      <rPr>
        <sz val="12"/>
        <rFont val="方正仿宋简体"/>
        <family val="4"/>
      </rPr>
      <t>专用通信</t>
    </r>
  </si>
  <si>
    <r>
      <t xml:space="preserve">      </t>
    </r>
    <r>
      <rPr>
        <sz val="12"/>
        <rFont val="方正仿宋简体"/>
        <family val="4"/>
      </rPr>
      <t>无线电及信息通信监管</t>
    </r>
  </si>
  <si>
    <r>
      <t xml:space="preserve">      </t>
    </r>
    <r>
      <rPr>
        <sz val="12"/>
        <rFont val="方正仿宋简体"/>
        <family val="4"/>
      </rPr>
      <t>工程建设及运行维护</t>
    </r>
  </si>
  <si>
    <r>
      <t xml:space="preserve">      </t>
    </r>
    <r>
      <rPr>
        <sz val="12"/>
        <rFont val="方正仿宋简体"/>
        <family val="4"/>
      </rPr>
      <t>产业发展</t>
    </r>
  </si>
  <si>
    <r>
      <t xml:space="preserve">      </t>
    </r>
    <r>
      <rPr>
        <sz val="12"/>
        <rFont val="方正仿宋简体"/>
        <family val="4"/>
      </rPr>
      <t>其他工业和信息产业监管支出</t>
    </r>
  </si>
  <si>
    <r>
      <t xml:space="preserve">    </t>
    </r>
    <r>
      <rPr>
        <sz val="12"/>
        <rFont val="方正仿宋简体"/>
        <family val="4"/>
      </rPr>
      <t>国有资产监管</t>
    </r>
  </si>
  <si>
    <r>
      <t xml:space="preserve">      </t>
    </r>
    <r>
      <rPr>
        <sz val="12"/>
        <rFont val="方正仿宋简体"/>
        <family val="4"/>
      </rPr>
      <t>国有企业监事会专项</t>
    </r>
  </si>
  <si>
    <r>
      <t xml:space="preserve">      </t>
    </r>
    <r>
      <rPr>
        <sz val="12"/>
        <rFont val="方正仿宋简体"/>
        <family val="4"/>
      </rPr>
      <t>中央企业专项管理</t>
    </r>
  </si>
  <si>
    <r>
      <t xml:space="preserve">      </t>
    </r>
    <r>
      <rPr>
        <sz val="12"/>
        <rFont val="方正仿宋简体"/>
        <family val="4"/>
      </rPr>
      <t>其他国有资产监管支出</t>
    </r>
  </si>
  <si>
    <r>
      <t xml:space="preserve">    </t>
    </r>
    <r>
      <rPr>
        <sz val="12"/>
        <rFont val="方正仿宋简体"/>
        <family val="4"/>
      </rPr>
      <t>支持中小企业发展和管理支出</t>
    </r>
  </si>
  <si>
    <r>
      <t xml:space="preserve">      </t>
    </r>
    <r>
      <rPr>
        <sz val="12"/>
        <rFont val="方正仿宋简体"/>
        <family val="4"/>
      </rPr>
      <t>科技型中小企业技术创新基金</t>
    </r>
  </si>
  <si>
    <r>
      <t xml:space="preserve">      </t>
    </r>
    <r>
      <rPr>
        <sz val="12"/>
        <rFont val="方正仿宋简体"/>
        <family val="4"/>
      </rPr>
      <t>中小企业发展专项</t>
    </r>
  </si>
  <si>
    <r>
      <t xml:space="preserve">      </t>
    </r>
    <r>
      <rPr>
        <sz val="12"/>
        <rFont val="方正仿宋简体"/>
        <family val="4"/>
      </rPr>
      <t>减免房租补贴</t>
    </r>
  </si>
  <si>
    <r>
      <t xml:space="preserve">      </t>
    </r>
    <r>
      <rPr>
        <sz val="12"/>
        <rFont val="方正仿宋简体"/>
        <family val="4"/>
      </rPr>
      <t>其他支持中小企业发展和管理支出</t>
    </r>
  </si>
  <si>
    <r>
      <t xml:space="preserve">    </t>
    </r>
    <r>
      <rPr>
        <sz val="12"/>
        <rFont val="方正仿宋简体"/>
        <family val="4"/>
      </rPr>
      <t>其他资源勘探工业信息等支出</t>
    </r>
  </si>
  <si>
    <r>
      <t xml:space="preserve">      </t>
    </r>
    <r>
      <rPr>
        <sz val="12"/>
        <rFont val="方正仿宋简体"/>
        <family val="4"/>
      </rPr>
      <t>黄金事务</t>
    </r>
  </si>
  <si>
    <r>
      <t xml:space="preserve">      </t>
    </r>
    <r>
      <rPr>
        <sz val="12"/>
        <rFont val="方正仿宋简体"/>
        <family val="4"/>
      </rPr>
      <t>技术改造支出</t>
    </r>
  </si>
  <si>
    <r>
      <t xml:space="preserve">      </t>
    </r>
    <r>
      <rPr>
        <sz val="12"/>
        <rFont val="方正仿宋简体"/>
        <family val="4"/>
      </rPr>
      <t>中药材扶持资金支出</t>
    </r>
  </si>
  <si>
    <r>
      <t xml:space="preserve">      </t>
    </r>
    <r>
      <rPr>
        <sz val="12"/>
        <rFont val="方正仿宋简体"/>
        <family val="4"/>
      </rPr>
      <t>重点产业振兴和技术改造项目贷款贴息</t>
    </r>
  </si>
  <si>
    <r>
      <t xml:space="preserve">      </t>
    </r>
    <r>
      <rPr>
        <sz val="12"/>
        <rFont val="方正仿宋简体"/>
        <family val="4"/>
      </rPr>
      <t>其他资源勘探工业信息等支出</t>
    </r>
  </si>
  <si>
    <r>
      <t xml:space="preserve">  </t>
    </r>
    <r>
      <rPr>
        <b/>
        <sz val="12"/>
        <rFont val="方正仿宋简体"/>
        <family val="4"/>
      </rPr>
      <t>商业服务业等支出</t>
    </r>
  </si>
  <si>
    <r>
      <t xml:space="preserve">    </t>
    </r>
    <r>
      <rPr>
        <sz val="12"/>
        <rFont val="方正仿宋简体"/>
        <family val="4"/>
      </rPr>
      <t>商业流通事务</t>
    </r>
  </si>
  <si>
    <r>
      <t xml:space="preserve">      </t>
    </r>
    <r>
      <rPr>
        <sz val="12"/>
        <rFont val="方正仿宋简体"/>
        <family val="4"/>
      </rPr>
      <t>食品流通安全补贴</t>
    </r>
  </si>
  <si>
    <r>
      <t xml:space="preserve">      </t>
    </r>
    <r>
      <rPr>
        <sz val="12"/>
        <rFont val="方正仿宋简体"/>
        <family val="4"/>
      </rPr>
      <t>市场监测及信息管理</t>
    </r>
  </si>
  <si>
    <r>
      <t xml:space="preserve">      </t>
    </r>
    <r>
      <rPr>
        <sz val="12"/>
        <rFont val="方正仿宋简体"/>
        <family val="4"/>
      </rPr>
      <t>民贸企业补贴</t>
    </r>
  </si>
  <si>
    <r>
      <t xml:space="preserve">      </t>
    </r>
    <r>
      <rPr>
        <sz val="12"/>
        <rFont val="方正仿宋简体"/>
        <family val="4"/>
      </rPr>
      <t>民贸民品贷款贴息</t>
    </r>
  </si>
  <si>
    <r>
      <t xml:space="preserve">      </t>
    </r>
    <r>
      <rPr>
        <sz val="12"/>
        <rFont val="方正仿宋简体"/>
        <family val="4"/>
      </rPr>
      <t>其他商业流通事务支出</t>
    </r>
  </si>
  <si>
    <r>
      <t xml:space="preserve">    </t>
    </r>
    <r>
      <rPr>
        <sz val="12"/>
        <rFont val="方正仿宋简体"/>
        <family val="4"/>
      </rPr>
      <t>涉外发展服务支出</t>
    </r>
  </si>
  <si>
    <r>
      <t xml:space="preserve">      </t>
    </r>
    <r>
      <rPr>
        <sz val="12"/>
        <rFont val="方正仿宋简体"/>
        <family val="4"/>
      </rPr>
      <t>外商投资环境建设补助资金</t>
    </r>
  </si>
  <si>
    <r>
      <t xml:space="preserve">      </t>
    </r>
    <r>
      <rPr>
        <sz val="12"/>
        <rFont val="方正仿宋简体"/>
        <family val="4"/>
      </rPr>
      <t>其他涉外发展服务支出</t>
    </r>
  </si>
  <si>
    <r>
      <t xml:space="preserve">    </t>
    </r>
    <r>
      <rPr>
        <sz val="12"/>
        <rFont val="方正仿宋简体"/>
        <family val="4"/>
      </rPr>
      <t>其他商业服务业等支出</t>
    </r>
  </si>
  <si>
    <r>
      <t xml:space="preserve">      </t>
    </r>
    <r>
      <rPr>
        <sz val="12"/>
        <rFont val="方正仿宋简体"/>
        <family val="4"/>
      </rPr>
      <t>服务业基础设施建设</t>
    </r>
  </si>
  <si>
    <r>
      <t xml:space="preserve">      </t>
    </r>
    <r>
      <rPr>
        <sz val="12"/>
        <rFont val="方正仿宋简体"/>
        <family val="4"/>
      </rPr>
      <t>其他商业服务业等支出</t>
    </r>
  </si>
  <si>
    <r>
      <t xml:space="preserve">  </t>
    </r>
    <r>
      <rPr>
        <b/>
        <sz val="12"/>
        <rFont val="方正仿宋简体"/>
        <family val="4"/>
      </rPr>
      <t>金融支出</t>
    </r>
  </si>
  <si>
    <r>
      <t xml:space="preserve">    </t>
    </r>
    <r>
      <rPr>
        <sz val="12"/>
        <rFont val="方正仿宋简体"/>
        <family val="4"/>
      </rPr>
      <t>金融部门行政支出</t>
    </r>
  </si>
  <si>
    <r>
      <t xml:space="preserve">      </t>
    </r>
    <r>
      <rPr>
        <sz val="12"/>
        <rFont val="方正仿宋简体"/>
        <family val="4"/>
      </rPr>
      <t>安全防卫</t>
    </r>
  </si>
  <si>
    <r>
      <t xml:space="preserve">      </t>
    </r>
    <r>
      <rPr>
        <sz val="12"/>
        <rFont val="方正仿宋简体"/>
        <family val="4"/>
      </rPr>
      <t>金融部门其他行政支出</t>
    </r>
  </si>
  <si>
    <r>
      <t xml:space="preserve">    </t>
    </r>
    <r>
      <rPr>
        <sz val="12"/>
        <rFont val="方正仿宋简体"/>
        <family val="4"/>
      </rPr>
      <t>金融部门监管支出</t>
    </r>
  </si>
  <si>
    <r>
      <t xml:space="preserve">      </t>
    </r>
    <r>
      <rPr>
        <sz val="12"/>
        <rFont val="方正仿宋简体"/>
        <family val="4"/>
      </rPr>
      <t>货币发行</t>
    </r>
  </si>
  <si>
    <r>
      <t xml:space="preserve">      </t>
    </r>
    <r>
      <rPr>
        <sz val="12"/>
        <rFont val="方正仿宋简体"/>
        <family val="4"/>
      </rPr>
      <t>金融服务</t>
    </r>
  </si>
  <si>
    <r>
      <t xml:space="preserve">      </t>
    </r>
    <r>
      <rPr>
        <sz val="12"/>
        <rFont val="方正仿宋简体"/>
        <family val="4"/>
      </rPr>
      <t>反假币</t>
    </r>
  </si>
  <si>
    <r>
      <t xml:space="preserve">      </t>
    </r>
    <r>
      <rPr>
        <sz val="12"/>
        <rFont val="方正仿宋简体"/>
        <family val="4"/>
      </rPr>
      <t>重点金融机构监管</t>
    </r>
  </si>
  <si>
    <r>
      <t xml:space="preserve">      </t>
    </r>
    <r>
      <rPr>
        <sz val="12"/>
        <rFont val="方正仿宋简体"/>
        <family val="4"/>
      </rPr>
      <t>金融稽查与案件处理</t>
    </r>
  </si>
  <si>
    <r>
      <t xml:space="preserve">      </t>
    </r>
    <r>
      <rPr>
        <sz val="12"/>
        <rFont val="方正仿宋简体"/>
        <family val="4"/>
      </rPr>
      <t>金融行业电子化建设</t>
    </r>
  </si>
  <si>
    <r>
      <t xml:space="preserve">      </t>
    </r>
    <r>
      <rPr>
        <sz val="12"/>
        <rFont val="方正仿宋简体"/>
        <family val="4"/>
      </rPr>
      <t>从业人员资格考试</t>
    </r>
  </si>
  <si>
    <r>
      <t xml:space="preserve">      </t>
    </r>
    <r>
      <rPr>
        <sz val="12"/>
        <rFont val="方正仿宋简体"/>
        <family val="4"/>
      </rPr>
      <t>反洗钱</t>
    </r>
  </si>
  <si>
    <r>
      <t xml:space="preserve">      </t>
    </r>
    <r>
      <rPr>
        <sz val="12"/>
        <rFont val="方正仿宋简体"/>
        <family val="4"/>
      </rPr>
      <t>金融部门其他监管支出</t>
    </r>
  </si>
  <si>
    <r>
      <t xml:space="preserve">    </t>
    </r>
    <r>
      <rPr>
        <sz val="12"/>
        <rFont val="方正仿宋简体"/>
        <family val="4"/>
      </rPr>
      <t>金融发展支出</t>
    </r>
  </si>
  <si>
    <r>
      <t xml:space="preserve">      </t>
    </r>
    <r>
      <rPr>
        <sz val="12"/>
        <rFont val="方正仿宋简体"/>
        <family val="4"/>
      </rPr>
      <t>政策性银行亏损补贴</t>
    </r>
  </si>
  <si>
    <r>
      <t xml:space="preserve">      </t>
    </r>
    <r>
      <rPr>
        <sz val="12"/>
        <rFont val="方正仿宋简体"/>
        <family val="4"/>
      </rPr>
      <t>利息费用补贴支出</t>
    </r>
  </si>
  <si>
    <r>
      <t xml:space="preserve">      </t>
    </r>
    <r>
      <rPr>
        <sz val="12"/>
        <rFont val="方正仿宋简体"/>
        <family val="4"/>
      </rPr>
      <t>补充资本金</t>
    </r>
  </si>
  <si>
    <r>
      <t xml:space="preserve">      </t>
    </r>
    <r>
      <rPr>
        <sz val="12"/>
        <rFont val="方正仿宋简体"/>
        <family val="4"/>
      </rPr>
      <t>风险基金补助</t>
    </r>
  </si>
  <si>
    <r>
      <t xml:space="preserve">      </t>
    </r>
    <r>
      <rPr>
        <sz val="12"/>
        <rFont val="方正仿宋简体"/>
        <family val="4"/>
      </rPr>
      <t>其他金融发展支出</t>
    </r>
  </si>
  <si>
    <r>
      <t xml:space="preserve">    </t>
    </r>
    <r>
      <rPr>
        <sz val="12"/>
        <rFont val="方正仿宋简体"/>
        <family val="4"/>
      </rPr>
      <t>金融调控支出</t>
    </r>
  </si>
  <si>
    <r>
      <t xml:space="preserve">      </t>
    </r>
    <r>
      <rPr>
        <sz val="12"/>
        <rFont val="方正仿宋简体"/>
        <family val="4"/>
      </rPr>
      <t>中央银行亏损补贴</t>
    </r>
  </si>
  <si>
    <r>
      <t xml:space="preserve">      </t>
    </r>
    <r>
      <rPr>
        <sz val="12"/>
        <rFont val="方正仿宋简体"/>
        <family val="4"/>
      </rPr>
      <t>其他金融调控支出</t>
    </r>
  </si>
  <si>
    <r>
      <t xml:space="preserve">    </t>
    </r>
    <r>
      <rPr>
        <sz val="12"/>
        <rFont val="方正仿宋简体"/>
        <family val="4"/>
      </rPr>
      <t>其他金融支出</t>
    </r>
  </si>
  <si>
    <r>
      <t xml:space="preserve">      </t>
    </r>
    <r>
      <rPr>
        <sz val="12"/>
        <rFont val="方正仿宋简体"/>
        <family val="4"/>
      </rPr>
      <t>重点企业贷款贴息</t>
    </r>
  </si>
  <si>
    <r>
      <t xml:space="preserve">      </t>
    </r>
    <r>
      <rPr>
        <sz val="12"/>
        <rFont val="方正仿宋简体"/>
        <family val="4"/>
      </rPr>
      <t>其他金融支出</t>
    </r>
  </si>
  <si>
    <r>
      <t xml:space="preserve">  </t>
    </r>
    <r>
      <rPr>
        <sz val="12"/>
        <rFont val="方正仿宋简体"/>
        <family val="4"/>
      </rPr>
      <t>援助其他地区支出</t>
    </r>
  </si>
  <si>
    <r>
      <t xml:space="preserve">    </t>
    </r>
    <r>
      <rPr>
        <sz val="12"/>
        <rFont val="方正仿宋简体"/>
        <family val="4"/>
      </rPr>
      <t>一般公共服务</t>
    </r>
  </si>
  <si>
    <r>
      <t xml:space="preserve">    </t>
    </r>
    <r>
      <rPr>
        <sz val="12"/>
        <rFont val="方正仿宋简体"/>
        <family val="4"/>
      </rPr>
      <t>教育</t>
    </r>
  </si>
  <si>
    <r>
      <t xml:space="preserve">    </t>
    </r>
    <r>
      <rPr>
        <sz val="12"/>
        <rFont val="方正仿宋简体"/>
        <family val="4"/>
      </rPr>
      <t>文化体育与传媒</t>
    </r>
  </si>
  <si>
    <r>
      <t xml:space="preserve">    </t>
    </r>
    <r>
      <rPr>
        <sz val="12"/>
        <rFont val="方正仿宋简体"/>
        <family val="4"/>
      </rPr>
      <t>医疗卫生</t>
    </r>
  </si>
  <si>
    <r>
      <t xml:space="preserve">    </t>
    </r>
    <r>
      <rPr>
        <sz val="12"/>
        <rFont val="方正仿宋简体"/>
        <family val="4"/>
      </rPr>
      <t>节能环保</t>
    </r>
  </si>
  <si>
    <r>
      <t xml:space="preserve">    </t>
    </r>
    <r>
      <rPr>
        <sz val="12"/>
        <rFont val="方正仿宋简体"/>
        <family val="4"/>
      </rPr>
      <t>农业</t>
    </r>
  </si>
  <si>
    <r>
      <t xml:space="preserve">    </t>
    </r>
    <r>
      <rPr>
        <sz val="12"/>
        <rFont val="方正仿宋简体"/>
        <family val="4"/>
      </rPr>
      <t>交通运输</t>
    </r>
  </si>
  <si>
    <r>
      <t xml:space="preserve">    </t>
    </r>
    <r>
      <rPr>
        <sz val="12"/>
        <rFont val="方正仿宋简体"/>
        <family val="4"/>
      </rPr>
      <t>住房保障</t>
    </r>
  </si>
  <si>
    <r>
      <t xml:space="preserve">    </t>
    </r>
    <r>
      <rPr>
        <sz val="12"/>
        <rFont val="方正仿宋简体"/>
        <family val="4"/>
      </rPr>
      <t>其他支出</t>
    </r>
  </si>
  <si>
    <r>
      <t xml:space="preserve">  </t>
    </r>
    <r>
      <rPr>
        <b/>
        <sz val="12"/>
        <rFont val="方正仿宋简体"/>
        <family val="4"/>
      </rPr>
      <t>自然资源海洋气象等支出</t>
    </r>
  </si>
  <si>
    <r>
      <t xml:space="preserve">    </t>
    </r>
    <r>
      <rPr>
        <sz val="12"/>
        <rFont val="方正仿宋简体"/>
        <family val="4"/>
      </rPr>
      <t>自然资源事务</t>
    </r>
  </si>
  <si>
    <r>
      <t xml:space="preserve">      </t>
    </r>
    <r>
      <rPr>
        <sz val="12"/>
        <rFont val="方正仿宋简体"/>
        <family val="4"/>
      </rPr>
      <t>自然资源规划及管理</t>
    </r>
  </si>
  <si>
    <r>
      <t xml:space="preserve">      </t>
    </r>
    <r>
      <rPr>
        <sz val="12"/>
        <rFont val="方正仿宋简体"/>
        <family val="4"/>
      </rPr>
      <t>自然资源利用与保护</t>
    </r>
  </si>
  <si>
    <r>
      <t xml:space="preserve">      </t>
    </r>
    <r>
      <rPr>
        <sz val="12"/>
        <rFont val="方正仿宋简体"/>
        <family val="4"/>
      </rPr>
      <t>自然资源社会公益服务</t>
    </r>
  </si>
  <si>
    <r>
      <t xml:space="preserve">      </t>
    </r>
    <r>
      <rPr>
        <sz val="12"/>
        <rFont val="方正仿宋简体"/>
        <family val="4"/>
      </rPr>
      <t>自然资源行业业务管理</t>
    </r>
  </si>
  <si>
    <r>
      <t xml:space="preserve">      </t>
    </r>
    <r>
      <rPr>
        <sz val="12"/>
        <rFont val="方正仿宋简体"/>
        <family val="4"/>
      </rPr>
      <t>自然资源调查与确权登记</t>
    </r>
  </si>
  <si>
    <r>
      <t xml:space="preserve">      </t>
    </r>
    <r>
      <rPr>
        <sz val="12"/>
        <rFont val="方正仿宋简体"/>
        <family val="4"/>
      </rPr>
      <t>土地资源储备支出</t>
    </r>
  </si>
  <si>
    <r>
      <t xml:space="preserve">      </t>
    </r>
    <r>
      <rPr>
        <sz val="12"/>
        <rFont val="方正仿宋简体"/>
        <family val="4"/>
      </rPr>
      <t>地质矿产资源与环境调查</t>
    </r>
  </si>
  <si>
    <r>
      <t xml:space="preserve">      </t>
    </r>
    <r>
      <rPr>
        <sz val="12"/>
        <rFont val="方正仿宋简体"/>
        <family val="4"/>
      </rPr>
      <t>地质勘查与矿产资源管理</t>
    </r>
  </si>
  <si>
    <r>
      <t xml:space="preserve">      </t>
    </r>
    <r>
      <rPr>
        <sz val="12"/>
        <rFont val="方正仿宋简体"/>
        <family val="4"/>
      </rPr>
      <t>地质转产项目财政贴息</t>
    </r>
  </si>
  <si>
    <r>
      <t xml:space="preserve">      </t>
    </r>
    <r>
      <rPr>
        <sz val="12"/>
        <rFont val="方正仿宋简体"/>
        <family val="4"/>
      </rPr>
      <t>国外风险勘查</t>
    </r>
  </si>
  <si>
    <r>
      <t xml:space="preserve">      </t>
    </r>
    <r>
      <rPr>
        <sz val="12"/>
        <rFont val="方正仿宋简体"/>
        <family val="4"/>
      </rPr>
      <t>地质勘查基金</t>
    </r>
    <r>
      <rPr>
        <sz val="12"/>
        <rFont val="Times New Roman"/>
        <family val="1"/>
      </rPr>
      <t>(</t>
    </r>
    <r>
      <rPr>
        <sz val="12"/>
        <rFont val="方正仿宋简体"/>
        <family val="4"/>
      </rPr>
      <t>周转金</t>
    </r>
    <r>
      <rPr>
        <sz val="12"/>
        <rFont val="Times New Roman"/>
        <family val="1"/>
      </rPr>
      <t>)</t>
    </r>
    <r>
      <rPr>
        <sz val="12"/>
        <rFont val="方正仿宋简体"/>
        <family val="4"/>
      </rPr>
      <t>支出</t>
    </r>
  </si>
  <si>
    <r>
      <t xml:space="preserve">      </t>
    </r>
    <r>
      <rPr>
        <sz val="12"/>
        <rFont val="方正仿宋简体"/>
        <family val="4"/>
      </rPr>
      <t>海域与海岛管理</t>
    </r>
  </si>
  <si>
    <r>
      <t xml:space="preserve">      </t>
    </r>
    <r>
      <rPr>
        <sz val="12"/>
        <rFont val="方正仿宋简体"/>
        <family val="4"/>
      </rPr>
      <t>自然资源国际合作与海洋权益维护</t>
    </r>
  </si>
  <si>
    <r>
      <t xml:space="preserve">      </t>
    </r>
    <r>
      <rPr>
        <sz val="12"/>
        <rFont val="方正仿宋简体"/>
        <family val="4"/>
      </rPr>
      <t>自然资源卫星</t>
    </r>
  </si>
  <si>
    <r>
      <t xml:space="preserve">      </t>
    </r>
    <r>
      <rPr>
        <sz val="12"/>
        <rFont val="方正仿宋简体"/>
        <family val="4"/>
      </rPr>
      <t>极地考察</t>
    </r>
  </si>
  <si>
    <r>
      <t xml:space="preserve">      </t>
    </r>
    <r>
      <rPr>
        <sz val="12"/>
        <rFont val="方正仿宋简体"/>
        <family val="4"/>
      </rPr>
      <t>深海调查与资源开发</t>
    </r>
  </si>
  <si>
    <r>
      <t xml:space="preserve">      </t>
    </r>
    <r>
      <rPr>
        <sz val="12"/>
        <rFont val="方正仿宋简体"/>
        <family val="4"/>
      </rPr>
      <t>海港航标维护</t>
    </r>
  </si>
  <si>
    <r>
      <t xml:space="preserve">      </t>
    </r>
    <r>
      <rPr>
        <sz val="12"/>
        <rFont val="方正仿宋简体"/>
        <family val="4"/>
      </rPr>
      <t>海水淡化</t>
    </r>
  </si>
  <si>
    <r>
      <t xml:space="preserve">      </t>
    </r>
    <r>
      <rPr>
        <sz val="12"/>
        <rFont val="方正仿宋简体"/>
        <family val="4"/>
      </rPr>
      <t>无居民海岛使用金支出</t>
    </r>
  </si>
  <si>
    <r>
      <t xml:space="preserve">      </t>
    </r>
    <r>
      <rPr>
        <sz val="12"/>
        <rFont val="方正仿宋简体"/>
        <family val="4"/>
      </rPr>
      <t>海洋战略规划与预警监测</t>
    </r>
  </si>
  <si>
    <r>
      <t xml:space="preserve">      </t>
    </r>
    <r>
      <rPr>
        <sz val="12"/>
        <rFont val="方正仿宋简体"/>
        <family val="4"/>
      </rPr>
      <t>基础测绘与地理信息监管</t>
    </r>
  </si>
  <si>
    <r>
      <t xml:space="preserve">      </t>
    </r>
    <r>
      <rPr>
        <sz val="12"/>
        <rFont val="方正仿宋简体"/>
        <family val="4"/>
      </rPr>
      <t>其他自然资源事务支出</t>
    </r>
  </si>
  <si>
    <r>
      <t xml:space="preserve">    </t>
    </r>
    <r>
      <rPr>
        <sz val="12"/>
        <rFont val="方正仿宋简体"/>
        <family val="4"/>
      </rPr>
      <t>气象事务</t>
    </r>
  </si>
  <si>
    <r>
      <t xml:space="preserve">      </t>
    </r>
    <r>
      <rPr>
        <sz val="12"/>
        <rFont val="方正仿宋简体"/>
        <family val="4"/>
      </rPr>
      <t>气象事业机构</t>
    </r>
  </si>
  <si>
    <r>
      <t xml:space="preserve">      </t>
    </r>
    <r>
      <rPr>
        <sz val="12"/>
        <rFont val="方正仿宋简体"/>
        <family val="4"/>
      </rPr>
      <t>气象探测</t>
    </r>
  </si>
  <si>
    <r>
      <t xml:space="preserve">      </t>
    </r>
    <r>
      <rPr>
        <sz val="12"/>
        <rFont val="方正仿宋简体"/>
        <family val="4"/>
      </rPr>
      <t>气象信息传输及管理</t>
    </r>
  </si>
  <si>
    <r>
      <t xml:space="preserve">      </t>
    </r>
    <r>
      <rPr>
        <sz val="12"/>
        <rFont val="方正仿宋简体"/>
        <family val="4"/>
      </rPr>
      <t>气象预报预测</t>
    </r>
  </si>
  <si>
    <r>
      <t xml:space="preserve">      </t>
    </r>
    <r>
      <rPr>
        <sz val="12"/>
        <rFont val="方正仿宋简体"/>
        <family val="4"/>
      </rPr>
      <t>气象服务</t>
    </r>
  </si>
  <si>
    <r>
      <t xml:space="preserve">      </t>
    </r>
    <r>
      <rPr>
        <sz val="12"/>
        <rFont val="方正仿宋简体"/>
        <family val="4"/>
      </rPr>
      <t>气象装备保障维护</t>
    </r>
  </si>
  <si>
    <r>
      <t xml:space="preserve">      </t>
    </r>
    <r>
      <rPr>
        <sz val="12"/>
        <rFont val="方正仿宋简体"/>
        <family val="4"/>
      </rPr>
      <t>气象基础设施建设与维修</t>
    </r>
  </si>
  <si>
    <r>
      <t xml:space="preserve">      </t>
    </r>
    <r>
      <rPr>
        <sz val="12"/>
        <rFont val="方正仿宋简体"/>
        <family val="4"/>
      </rPr>
      <t>气象卫星</t>
    </r>
  </si>
  <si>
    <r>
      <t xml:space="preserve">      </t>
    </r>
    <r>
      <rPr>
        <sz val="12"/>
        <rFont val="方正仿宋简体"/>
        <family val="4"/>
      </rPr>
      <t>气象法规与标准</t>
    </r>
  </si>
  <si>
    <r>
      <t xml:space="preserve">      </t>
    </r>
    <r>
      <rPr>
        <sz val="12"/>
        <rFont val="方正仿宋简体"/>
        <family val="4"/>
      </rPr>
      <t>气象资金审计稽查</t>
    </r>
  </si>
  <si>
    <r>
      <t xml:space="preserve">      </t>
    </r>
    <r>
      <rPr>
        <sz val="12"/>
        <rFont val="方正仿宋简体"/>
        <family val="4"/>
      </rPr>
      <t>其他气象事务支出</t>
    </r>
  </si>
  <si>
    <r>
      <t xml:space="preserve">    </t>
    </r>
    <r>
      <rPr>
        <sz val="12"/>
        <rFont val="方正仿宋简体"/>
        <family val="4"/>
      </rPr>
      <t>其他自然资源海洋气象等支出</t>
    </r>
  </si>
  <si>
    <r>
      <t xml:space="preserve">      </t>
    </r>
    <r>
      <rPr>
        <sz val="12"/>
        <rFont val="方正仿宋简体"/>
        <family val="4"/>
      </rPr>
      <t>其他自然资源海洋气象等支出</t>
    </r>
  </si>
  <si>
    <r>
      <t xml:space="preserve">  </t>
    </r>
    <r>
      <rPr>
        <b/>
        <sz val="12"/>
        <rFont val="方正仿宋简体"/>
        <family val="4"/>
      </rPr>
      <t>住房保障支出</t>
    </r>
  </si>
  <si>
    <r>
      <t xml:space="preserve">    </t>
    </r>
    <r>
      <rPr>
        <sz val="12"/>
        <rFont val="方正仿宋简体"/>
        <family val="4"/>
      </rPr>
      <t>保障性安居工程支出</t>
    </r>
  </si>
  <si>
    <r>
      <t xml:space="preserve">      </t>
    </r>
    <r>
      <rPr>
        <sz val="12"/>
        <rFont val="方正仿宋简体"/>
        <family val="4"/>
      </rPr>
      <t>廉租住房</t>
    </r>
  </si>
  <si>
    <r>
      <t xml:space="preserve">      </t>
    </r>
    <r>
      <rPr>
        <sz val="12"/>
        <rFont val="方正仿宋简体"/>
        <family val="4"/>
      </rPr>
      <t>沉陷区治理</t>
    </r>
  </si>
  <si>
    <r>
      <t xml:space="preserve">      </t>
    </r>
    <r>
      <rPr>
        <sz val="12"/>
        <rFont val="方正仿宋简体"/>
        <family val="4"/>
      </rPr>
      <t>棚户区改造</t>
    </r>
  </si>
  <si>
    <r>
      <t xml:space="preserve">      </t>
    </r>
    <r>
      <rPr>
        <sz val="12"/>
        <rFont val="方正仿宋简体"/>
        <family val="4"/>
      </rPr>
      <t>少数民族地区游牧民定居工程</t>
    </r>
  </si>
  <si>
    <r>
      <t xml:space="preserve">      </t>
    </r>
    <r>
      <rPr>
        <sz val="12"/>
        <rFont val="方正仿宋简体"/>
        <family val="4"/>
      </rPr>
      <t>农村危房改造</t>
    </r>
  </si>
  <si>
    <r>
      <t xml:space="preserve">      </t>
    </r>
    <r>
      <rPr>
        <sz val="12"/>
        <rFont val="方正仿宋简体"/>
        <family val="4"/>
      </rPr>
      <t>公共租赁住房</t>
    </r>
  </si>
  <si>
    <r>
      <t xml:space="preserve">      </t>
    </r>
    <r>
      <rPr>
        <sz val="12"/>
        <rFont val="方正仿宋简体"/>
        <family val="4"/>
      </rPr>
      <t>保障性住房租金补贴</t>
    </r>
  </si>
  <si>
    <r>
      <t xml:space="preserve">      </t>
    </r>
    <r>
      <rPr>
        <sz val="12"/>
        <rFont val="方正仿宋简体"/>
        <family val="4"/>
      </rPr>
      <t>老旧小区改造</t>
    </r>
  </si>
  <si>
    <r>
      <t xml:space="preserve">      </t>
    </r>
    <r>
      <rPr>
        <sz val="12"/>
        <rFont val="方正仿宋简体"/>
        <family val="4"/>
      </rPr>
      <t>住房租赁市场发展</t>
    </r>
  </si>
  <si>
    <r>
      <t xml:space="preserve">      </t>
    </r>
    <r>
      <rPr>
        <sz val="12"/>
        <rFont val="方正仿宋简体"/>
        <family val="4"/>
      </rPr>
      <t>其他保障性安居工程支出</t>
    </r>
  </si>
  <si>
    <r>
      <t xml:space="preserve">    </t>
    </r>
    <r>
      <rPr>
        <sz val="12"/>
        <rFont val="方正仿宋简体"/>
        <family val="4"/>
      </rPr>
      <t>住房改革支出</t>
    </r>
  </si>
  <si>
    <r>
      <t xml:space="preserve">      </t>
    </r>
    <r>
      <rPr>
        <sz val="12"/>
        <rFont val="方正仿宋简体"/>
        <family val="4"/>
      </rPr>
      <t>住房公积金</t>
    </r>
  </si>
  <si>
    <r>
      <t xml:space="preserve">      </t>
    </r>
    <r>
      <rPr>
        <sz val="12"/>
        <rFont val="方正仿宋简体"/>
        <family val="4"/>
      </rPr>
      <t>提租补贴</t>
    </r>
  </si>
  <si>
    <r>
      <t xml:space="preserve">      </t>
    </r>
    <r>
      <rPr>
        <sz val="12"/>
        <rFont val="方正仿宋简体"/>
        <family val="4"/>
      </rPr>
      <t>购房补贴</t>
    </r>
  </si>
  <si>
    <r>
      <t xml:space="preserve">    </t>
    </r>
    <r>
      <rPr>
        <sz val="12"/>
        <rFont val="方正仿宋简体"/>
        <family val="4"/>
      </rPr>
      <t>城乡社区住宅</t>
    </r>
  </si>
  <si>
    <r>
      <t xml:space="preserve">      </t>
    </r>
    <r>
      <rPr>
        <sz val="12"/>
        <rFont val="方正仿宋简体"/>
        <family val="4"/>
      </rPr>
      <t>公有住房建设和维修改造支出</t>
    </r>
  </si>
  <si>
    <r>
      <t xml:space="preserve">      </t>
    </r>
    <r>
      <rPr>
        <sz val="12"/>
        <rFont val="方正仿宋简体"/>
        <family val="4"/>
      </rPr>
      <t>住房公积金管理</t>
    </r>
  </si>
  <si>
    <r>
      <t xml:space="preserve">      </t>
    </r>
    <r>
      <rPr>
        <sz val="12"/>
        <rFont val="方正仿宋简体"/>
        <family val="4"/>
      </rPr>
      <t>其他城乡社区住宅支出</t>
    </r>
  </si>
  <si>
    <r>
      <t xml:space="preserve">  </t>
    </r>
    <r>
      <rPr>
        <b/>
        <sz val="12"/>
        <rFont val="方正仿宋简体"/>
        <family val="4"/>
      </rPr>
      <t>粮油物资储备支出</t>
    </r>
  </si>
  <si>
    <r>
      <t xml:space="preserve">    </t>
    </r>
    <r>
      <rPr>
        <sz val="12"/>
        <rFont val="方正仿宋简体"/>
        <family val="4"/>
      </rPr>
      <t>粮油物资事务</t>
    </r>
  </si>
  <si>
    <r>
      <t xml:space="preserve">      </t>
    </r>
    <r>
      <rPr>
        <sz val="12"/>
        <rFont val="方正仿宋简体"/>
        <family val="4"/>
      </rPr>
      <t>财务和审计支出</t>
    </r>
  </si>
  <si>
    <r>
      <t xml:space="preserve">      </t>
    </r>
    <r>
      <rPr>
        <sz val="12"/>
        <rFont val="方正仿宋简体"/>
        <family val="4"/>
      </rPr>
      <t>信息统计</t>
    </r>
  </si>
  <si>
    <r>
      <t xml:space="preserve">      </t>
    </r>
    <r>
      <rPr>
        <sz val="12"/>
        <rFont val="方正仿宋简体"/>
        <family val="4"/>
      </rPr>
      <t>专项业务活动</t>
    </r>
  </si>
  <si>
    <r>
      <t xml:space="preserve">      </t>
    </r>
    <r>
      <rPr>
        <sz val="12"/>
        <rFont val="方正仿宋简体"/>
        <family val="4"/>
      </rPr>
      <t>国家粮油差价补贴</t>
    </r>
  </si>
  <si>
    <r>
      <t xml:space="preserve">      </t>
    </r>
    <r>
      <rPr>
        <sz val="12"/>
        <rFont val="方正仿宋简体"/>
        <family val="4"/>
      </rPr>
      <t>粮食财务挂账利息补贴</t>
    </r>
  </si>
  <si>
    <r>
      <t xml:space="preserve">      </t>
    </r>
    <r>
      <rPr>
        <sz val="12"/>
        <rFont val="方正仿宋简体"/>
        <family val="4"/>
      </rPr>
      <t>粮食财务挂账消化款</t>
    </r>
  </si>
  <si>
    <r>
      <t xml:space="preserve">      </t>
    </r>
    <r>
      <rPr>
        <sz val="12"/>
        <rFont val="方正仿宋简体"/>
        <family val="4"/>
      </rPr>
      <t>处理陈化粮补贴</t>
    </r>
  </si>
  <si>
    <r>
      <t xml:space="preserve">      </t>
    </r>
    <r>
      <rPr>
        <sz val="12"/>
        <rFont val="方正仿宋简体"/>
        <family val="4"/>
      </rPr>
      <t>粮食风险基金</t>
    </r>
  </si>
  <si>
    <r>
      <t xml:space="preserve">      </t>
    </r>
    <r>
      <rPr>
        <sz val="12"/>
        <rFont val="方正仿宋简体"/>
        <family val="4"/>
      </rPr>
      <t>粮油市场调控专项资金</t>
    </r>
  </si>
  <si>
    <r>
      <t xml:space="preserve">      </t>
    </r>
    <r>
      <rPr>
        <sz val="12"/>
        <rFont val="方正仿宋简体"/>
        <family val="4"/>
      </rPr>
      <t>设施建设</t>
    </r>
  </si>
  <si>
    <r>
      <t xml:space="preserve">      </t>
    </r>
    <r>
      <rPr>
        <sz val="12"/>
        <rFont val="方正仿宋简体"/>
        <family val="4"/>
      </rPr>
      <t>设施安全</t>
    </r>
  </si>
  <si>
    <r>
      <t xml:space="preserve">      </t>
    </r>
    <r>
      <rPr>
        <sz val="12"/>
        <rFont val="方正仿宋简体"/>
        <family val="4"/>
      </rPr>
      <t>物资保管保养</t>
    </r>
  </si>
  <si>
    <r>
      <t xml:space="preserve">      </t>
    </r>
    <r>
      <rPr>
        <sz val="12"/>
        <rFont val="方正仿宋简体"/>
        <family val="4"/>
      </rPr>
      <t>其他粮油物资事务支出</t>
    </r>
  </si>
  <si>
    <r>
      <t xml:space="preserve">    </t>
    </r>
    <r>
      <rPr>
        <sz val="12"/>
        <rFont val="方正仿宋简体"/>
        <family val="4"/>
      </rPr>
      <t>能源储备</t>
    </r>
  </si>
  <si>
    <r>
      <t xml:space="preserve">      </t>
    </r>
    <r>
      <rPr>
        <sz val="12"/>
        <rFont val="方正仿宋简体"/>
        <family val="4"/>
      </rPr>
      <t>石油储备</t>
    </r>
  </si>
  <si>
    <r>
      <t xml:space="preserve">      </t>
    </r>
    <r>
      <rPr>
        <sz val="12"/>
        <rFont val="方正仿宋简体"/>
        <family val="4"/>
      </rPr>
      <t>天然铀能源储备</t>
    </r>
  </si>
  <si>
    <r>
      <t xml:space="preserve">      </t>
    </r>
    <r>
      <rPr>
        <sz val="12"/>
        <rFont val="方正仿宋简体"/>
        <family val="4"/>
      </rPr>
      <t>煤炭储备</t>
    </r>
  </si>
  <si>
    <r>
      <t xml:space="preserve">      </t>
    </r>
    <r>
      <rPr>
        <sz val="12"/>
        <rFont val="方正仿宋简体"/>
        <family val="4"/>
      </rPr>
      <t>成品油储备</t>
    </r>
  </si>
  <si>
    <r>
      <t xml:space="preserve">      </t>
    </r>
    <r>
      <rPr>
        <sz val="12"/>
        <rFont val="方正仿宋简体"/>
        <family val="4"/>
      </rPr>
      <t>其他能源储备支出</t>
    </r>
  </si>
  <si>
    <r>
      <t xml:space="preserve">    </t>
    </r>
    <r>
      <rPr>
        <sz val="12"/>
        <rFont val="方正仿宋简体"/>
        <family val="4"/>
      </rPr>
      <t>粮油储备</t>
    </r>
  </si>
  <si>
    <r>
      <t xml:space="preserve">      </t>
    </r>
    <r>
      <rPr>
        <sz val="12"/>
        <rFont val="方正仿宋简体"/>
        <family val="4"/>
      </rPr>
      <t>储备粮油补贴</t>
    </r>
  </si>
  <si>
    <r>
      <t xml:space="preserve">      </t>
    </r>
    <r>
      <rPr>
        <sz val="12"/>
        <rFont val="方正仿宋简体"/>
        <family val="4"/>
      </rPr>
      <t>储备粮油差价补贴</t>
    </r>
  </si>
  <si>
    <r>
      <t xml:space="preserve">      </t>
    </r>
    <r>
      <rPr>
        <sz val="12"/>
        <rFont val="方正仿宋简体"/>
        <family val="4"/>
      </rPr>
      <t>储备粮</t>
    </r>
    <r>
      <rPr>
        <sz val="12"/>
        <rFont val="Times New Roman"/>
        <family val="1"/>
      </rPr>
      <t>(</t>
    </r>
    <r>
      <rPr>
        <sz val="12"/>
        <rFont val="方正仿宋简体"/>
        <family val="4"/>
      </rPr>
      <t>油</t>
    </r>
    <r>
      <rPr>
        <sz val="12"/>
        <rFont val="Times New Roman"/>
        <family val="1"/>
      </rPr>
      <t>)</t>
    </r>
    <r>
      <rPr>
        <sz val="12"/>
        <rFont val="方正仿宋简体"/>
        <family val="4"/>
      </rPr>
      <t>库建设</t>
    </r>
  </si>
  <si>
    <r>
      <t xml:space="preserve">      </t>
    </r>
    <r>
      <rPr>
        <sz val="12"/>
        <rFont val="方正仿宋简体"/>
        <family val="4"/>
      </rPr>
      <t>最低收购价政策支出</t>
    </r>
  </si>
  <si>
    <r>
      <t xml:space="preserve">      </t>
    </r>
    <r>
      <rPr>
        <sz val="12"/>
        <rFont val="方正仿宋简体"/>
        <family val="4"/>
      </rPr>
      <t>其他粮油储备支出</t>
    </r>
  </si>
  <si>
    <r>
      <t xml:space="preserve">    </t>
    </r>
    <r>
      <rPr>
        <sz val="12"/>
        <rFont val="方正仿宋简体"/>
        <family val="4"/>
      </rPr>
      <t>重要商品储备</t>
    </r>
  </si>
  <si>
    <r>
      <t xml:space="preserve">      </t>
    </r>
    <r>
      <rPr>
        <sz val="12"/>
        <rFont val="方正仿宋简体"/>
        <family val="4"/>
      </rPr>
      <t>棉花储备</t>
    </r>
  </si>
  <si>
    <r>
      <t xml:space="preserve">      </t>
    </r>
    <r>
      <rPr>
        <sz val="12"/>
        <rFont val="方正仿宋简体"/>
        <family val="4"/>
      </rPr>
      <t>食糖储备</t>
    </r>
  </si>
  <si>
    <r>
      <t xml:space="preserve">      </t>
    </r>
    <r>
      <rPr>
        <sz val="12"/>
        <rFont val="方正仿宋简体"/>
        <family val="4"/>
      </rPr>
      <t>肉类储备</t>
    </r>
  </si>
  <si>
    <r>
      <t xml:space="preserve">      </t>
    </r>
    <r>
      <rPr>
        <sz val="12"/>
        <rFont val="方正仿宋简体"/>
        <family val="4"/>
      </rPr>
      <t>化肥储备</t>
    </r>
  </si>
  <si>
    <r>
      <t xml:space="preserve">      </t>
    </r>
    <r>
      <rPr>
        <sz val="12"/>
        <rFont val="方正仿宋简体"/>
        <family val="4"/>
      </rPr>
      <t>农药储备</t>
    </r>
  </si>
  <si>
    <r>
      <t xml:space="preserve">      </t>
    </r>
    <r>
      <rPr>
        <sz val="12"/>
        <rFont val="方正仿宋简体"/>
        <family val="4"/>
      </rPr>
      <t>边销茶储备</t>
    </r>
  </si>
  <si>
    <r>
      <t xml:space="preserve">      </t>
    </r>
    <r>
      <rPr>
        <sz val="12"/>
        <rFont val="方正仿宋简体"/>
        <family val="4"/>
      </rPr>
      <t>羊毛储备</t>
    </r>
  </si>
  <si>
    <r>
      <t xml:space="preserve">      </t>
    </r>
    <r>
      <rPr>
        <sz val="12"/>
        <rFont val="方正仿宋简体"/>
        <family val="4"/>
      </rPr>
      <t>医药储备</t>
    </r>
  </si>
  <si>
    <r>
      <t xml:space="preserve">      </t>
    </r>
    <r>
      <rPr>
        <sz val="12"/>
        <rFont val="方正仿宋简体"/>
        <family val="4"/>
      </rPr>
      <t>食盐储备</t>
    </r>
  </si>
  <si>
    <r>
      <t xml:space="preserve">      </t>
    </r>
    <r>
      <rPr>
        <sz val="12"/>
        <rFont val="方正仿宋简体"/>
        <family val="4"/>
      </rPr>
      <t>战略物资储备</t>
    </r>
  </si>
  <si>
    <r>
      <t xml:space="preserve">      </t>
    </r>
    <r>
      <rPr>
        <sz val="12"/>
        <rFont val="方正仿宋简体"/>
        <family val="4"/>
      </rPr>
      <t>应急物资储备</t>
    </r>
  </si>
  <si>
    <r>
      <t xml:space="preserve">      </t>
    </r>
    <r>
      <rPr>
        <sz val="12"/>
        <rFont val="方正仿宋简体"/>
        <family val="4"/>
      </rPr>
      <t>其他重要商品储备支出</t>
    </r>
  </si>
  <si>
    <r>
      <t xml:space="preserve">  </t>
    </r>
    <r>
      <rPr>
        <b/>
        <sz val="12"/>
        <rFont val="方正仿宋简体"/>
        <family val="4"/>
      </rPr>
      <t>灾害防治及应急管理支出</t>
    </r>
  </si>
  <si>
    <r>
      <t xml:space="preserve">    </t>
    </r>
    <r>
      <rPr>
        <sz val="12"/>
        <rFont val="方正仿宋简体"/>
        <family val="4"/>
      </rPr>
      <t>应急管理事务</t>
    </r>
  </si>
  <si>
    <r>
      <t xml:space="preserve">      </t>
    </r>
    <r>
      <rPr>
        <sz val="12"/>
        <rFont val="方正仿宋简体"/>
        <family val="4"/>
      </rPr>
      <t>灾害风险防治</t>
    </r>
  </si>
  <si>
    <r>
      <t xml:space="preserve">      </t>
    </r>
    <r>
      <rPr>
        <sz val="12"/>
        <rFont val="方正仿宋简体"/>
        <family val="4"/>
      </rPr>
      <t>国务院安委会专项</t>
    </r>
  </si>
  <si>
    <r>
      <t xml:space="preserve">      </t>
    </r>
    <r>
      <rPr>
        <sz val="12"/>
        <rFont val="方正仿宋简体"/>
        <family val="4"/>
      </rPr>
      <t>安全监管</t>
    </r>
  </si>
  <si>
    <r>
      <t xml:space="preserve">      </t>
    </r>
    <r>
      <rPr>
        <sz val="12"/>
        <rFont val="方正仿宋简体"/>
        <family val="4"/>
      </rPr>
      <t>安全生产基础</t>
    </r>
  </si>
  <si>
    <r>
      <t xml:space="preserve">      </t>
    </r>
    <r>
      <rPr>
        <sz val="12"/>
        <rFont val="方正仿宋简体"/>
        <family val="4"/>
      </rPr>
      <t>应急救援</t>
    </r>
  </si>
  <si>
    <r>
      <t xml:space="preserve">      </t>
    </r>
    <r>
      <rPr>
        <sz val="12"/>
        <rFont val="方正仿宋简体"/>
        <family val="4"/>
      </rPr>
      <t>应急管理</t>
    </r>
  </si>
  <si>
    <r>
      <t xml:space="preserve">      </t>
    </r>
    <r>
      <rPr>
        <sz val="12"/>
        <rFont val="方正仿宋简体"/>
        <family val="4"/>
      </rPr>
      <t>其他应急管理支出</t>
    </r>
  </si>
  <si>
    <r>
      <t xml:space="preserve">    </t>
    </r>
    <r>
      <rPr>
        <sz val="12"/>
        <rFont val="方正仿宋简体"/>
        <family val="4"/>
      </rPr>
      <t>消防事务</t>
    </r>
  </si>
  <si>
    <r>
      <t xml:space="preserve">      </t>
    </r>
    <r>
      <rPr>
        <sz val="12"/>
        <rFont val="方正仿宋简体"/>
        <family val="4"/>
      </rPr>
      <t>消防应急救援</t>
    </r>
  </si>
  <si>
    <r>
      <t xml:space="preserve">      </t>
    </r>
    <r>
      <rPr>
        <sz val="12"/>
        <rFont val="方正仿宋简体"/>
        <family val="4"/>
      </rPr>
      <t>其他消防事务支出</t>
    </r>
  </si>
  <si>
    <r>
      <t xml:space="preserve">    </t>
    </r>
    <r>
      <rPr>
        <sz val="12"/>
        <rFont val="方正仿宋简体"/>
        <family val="4"/>
      </rPr>
      <t>森林消防事务</t>
    </r>
  </si>
  <si>
    <r>
      <t xml:space="preserve">      </t>
    </r>
    <r>
      <rPr>
        <sz val="12"/>
        <rFont val="方正仿宋简体"/>
        <family val="4"/>
      </rPr>
      <t>森林消防应急救援</t>
    </r>
  </si>
  <si>
    <r>
      <t xml:space="preserve">      </t>
    </r>
    <r>
      <rPr>
        <sz val="12"/>
        <rFont val="方正仿宋简体"/>
        <family val="4"/>
      </rPr>
      <t>其他森林消防事务支出</t>
    </r>
  </si>
  <si>
    <r>
      <t xml:space="preserve">    </t>
    </r>
    <r>
      <rPr>
        <sz val="12"/>
        <rFont val="方正仿宋简体"/>
        <family val="4"/>
      </rPr>
      <t>煤矿安全</t>
    </r>
  </si>
  <si>
    <r>
      <t xml:space="preserve">      </t>
    </r>
    <r>
      <rPr>
        <sz val="12"/>
        <rFont val="方正仿宋简体"/>
        <family val="4"/>
      </rPr>
      <t>煤矿安全监察事务</t>
    </r>
  </si>
  <si>
    <r>
      <t xml:space="preserve">      </t>
    </r>
    <r>
      <rPr>
        <sz val="12"/>
        <rFont val="方正仿宋简体"/>
        <family val="4"/>
      </rPr>
      <t>煤矿应急救援事务</t>
    </r>
  </si>
  <si>
    <r>
      <t xml:space="preserve">      </t>
    </r>
    <r>
      <rPr>
        <sz val="12"/>
        <rFont val="方正仿宋简体"/>
        <family val="4"/>
      </rPr>
      <t>其他煤矿安全支出</t>
    </r>
  </si>
  <si>
    <r>
      <t xml:space="preserve">    </t>
    </r>
    <r>
      <rPr>
        <sz val="12"/>
        <rFont val="方正仿宋简体"/>
        <family val="4"/>
      </rPr>
      <t>地震事务</t>
    </r>
  </si>
  <si>
    <r>
      <t xml:space="preserve">      </t>
    </r>
    <r>
      <rPr>
        <sz val="12"/>
        <rFont val="方正仿宋简体"/>
        <family val="4"/>
      </rPr>
      <t>地震监测</t>
    </r>
  </si>
  <si>
    <r>
      <t xml:space="preserve">      </t>
    </r>
    <r>
      <rPr>
        <sz val="12"/>
        <rFont val="方正仿宋简体"/>
        <family val="4"/>
      </rPr>
      <t>地震预测预报</t>
    </r>
  </si>
  <si>
    <r>
      <t xml:space="preserve">      </t>
    </r>
    <r>
      <rPr>
        <sz val="12"/>
        <rFont val="方正仿宋简体"/>
        <family val="4"/>
      </rPr>
      <t>地震灾害预防</t>
    </r>
  </si>
  <si>
    <r>
      <t xml:space="preserve">      </t>
    </r>
    <r>
      <rPr>
        <sz val="12"/>
        <rFont val="方正仿宋简体"/>
        <family val="4"/>
      </rPr>
      <t>地震应急救援</t>
    </r>
  </si>
  <si>
    <r>
      <t xml:space="preserve">      </t>
    </r>
    <r>
      <rPr>
        <sz val="12"/>
        <rFont val="方正仿宋简体"/>
        <family val="4"/>
      </rPr>
      <t>地震环境探察</t>
    </r>
  </si>
  <si>
    <r>
      <t xml:space="preserve">      </t>
    </r>
    <r>
      <rPr>
        <sz val="12"/>
        <rFont val="方正仿宋简体"/>
        <family val="4"/>
      </rPr>
      <t>防震减灾信息管理</t>
    </r>
  </si>
  <si>
    <r>
      <t xml:space="preserve">      </t>
    </r>
    <r>
      <rPr>
        <sz val="12"/>
        <rFont val="方正仿宋简体"/>
        <family val="4"/>
      </rPr>
      <t>防震减灾基础管理</t>
    </r>
  </si>
  <si>
    <r>
      <t xml:space="preserve">      </t>
    </r>
    <r>
      <rPr>
        <sz val="12"/>
        <rFont val="方正仿宋简体"/>
        <family val="4"/>
      </rPr>
      <t>地震事业机构</t>
    </r>
    <r>
      <rPr>
        <sz val="12"/>
        <rFont val="Times New Roman"/>
        <family val="1"/>
      </rPr>
      <t xml:space="preserve"> </t>
    </r>
  </si>
  <si>
    <r>
      <t xml:space="preserve">      </t>
    </r>
    <r>
      <rPr>
        <sz val="12"/>
        <rFont val="方正仿宋简体"/>
        <family val="4"/>
      </rPr>
      <t>其他地震事务支出</t>
    </r>
  </si>
  <si>
    <r>
      <t xml:space="preserve">    </t>
    </r>
    <r>
      <rPr>
        <sz val="12"/>
        <rFont val="方正仿宋简体"/>
        <family val="4"/>
      </rPr>
      <t>自然灾害防治</t>
    </r>
  </si>
  <si>
    <r>
      <t xml:space="preserve">      </t>
    </r>
    <r>
      <rPr>
        <sz val="12"/>
        <rFont val="方正仿宋简体"/>
        <family val="4"/>
      </rPr>
      <t>地质灾害防治</t>
    </r>
  </si>
  <si>
    <r>
      <t xml:space="preserve">      </t>
    </r>
    <r>
      <rPr>
        <sz val="12"/>
        <rFont val="方正仿宋简体"/>
        <family val="4"/>
      </rPr>
      <t>森林草原防灾减灾</t>
    </r>
  </si>
  <si>
    <r>
      <t xml:space="preserve">      </t>
    </r>
    <r>
      <rPr>
        <sz val="12"/>
        <rFont val="方正仿宋简体"/>
        <family val="4"/>
      </rPr>
      <t>其他自然灾害防治支出</t>
    </r>
  </si>
  <si>
    <r>
      <t xml:space="preserve">    </t>
    </r>
    <r>
      <rPr>
        <sz val="12"/>
        <rFont val="方正仿宋简体"/>
        <family val="4"/>
      </rPr>
      <t>自然灾害救灾及恢复重建支出</t>
    </r>
  </si>
  <si>
    <r>
      <t xml:space="preserve">      </t>
    </r>
    <r>
      <rPr>
        <sz val="12"/>
        <rFont val="方正仿宋简体"/>
        <family val="4"/>
      </rPr>
      <t>自然灾害救灾补助</t>
    </r>
  </si>
  <si>
    <r>
      <t xml:space="preserve">      </t>
    </r>
    <r>
      <rPr>
        <sz val="12"/>
        <rFont val="方正仿宋简体"/>
        <family val="4"/>
      </rPr>
      <t>自然灾害灾后重建补助</t>
    </r>
  </si>
  <si>
    <r>
      <t xml:space="preserve">      </t>
    </r>
    <r>
      <rPr>
        <sz val="12"/>
        <rFont val="方正仿宋简体"/>
        <family val="4"/>
      </rPr>
      <t>其他自然灾害救灾及恢复重建支出</t>
    </r>
  </si>
  <si>
    <r>
      <t xml:space="preserve">    </t>
    </r>
    <r>
      <rPr>
        <sz val="12"/>
        <rFont val="方正仿宋简体"/>
        <family val="4"/>
      </rPr>
      <t>其他灾害防治及应急管理支出</t>
    </r>
  </si>
  <si>
    <r>
      <t xml:space="preserve">      </t>
    </r>
    <r>
      <rPr>
        <sz val="12"/>
        <rFont val="方正仿宋简体"/>
        <family val="4"/>
      </rPr>
      <t>其他灾害防治及应急管理支出</t>
    </r>
  </si>
  <si>
    <t>预备费</t>
  </si>
  <si>
    <r>
      <t xml:space="preserve">  </t>
    </r>
    <r>
      <rPr>
        <sz val="12"/>
        <rFont val="方正仿宋简体"/>
        <family val="4"/>
      </rPr>
      <t>其他支出</t>
    </r>
  </si>
  <si>
    <r>
      <t xml:space="preserve">  </t>
    </r>
    <r>
      <rPr>
        <b/>
        <sz val="12"/>
        <rFont val="方正仿宋简体"/>
        <family val="4"/>
      </rPr>
      <t>债务付息支出</t>
    </r>
  </si>
  <si>
    <r>
      <t xml:space="preserve">    </t>
    </r>
    <r>
      <rPr>
        <sz val="12"/>
        <rFont val="方正仿宋简体"/>
        <family val="4"/>
      </rPr>
      <t>中央政府国内债务付息支出</t>
    </r>
  </si>
  <si>
    <r>
      <t xml:space="preserve">    </t>
    </r>
    <r>
      <rPr>
        <sz val="12"/>
        <rFont val="方正仿宋简体"/>
        <family val="4"/>
      </rPr>
      <t>中央政府国外债务付息支出</t>
    </r>
  </si>
  <si>
    <r>
      <t xml:space="preserve">    </t>
    </r>
    <r>
      <rPr>
        <sz val="12"/>
        <rFont val="方正仿宋简体"/>
        <family val="4"/>
      </rPr>
      <t>地方政府一般债务付息支出</t>
    </r>
  </si>
  <si>
    <r>
      <t xml:space="preserve">      </t>
    </r>
    <r>
      <rPr>
        <sz val="12"/>
        <rFont val="方正仿宋简体"/>
        <family val="4"/>
      </rPr>
      <t>地方政府一般债券付息支出</t>
    </r>
  </si>
  <si>
    <r>
      <t xml:space="preserve">      </t>
    </r>
    <r>
      <rPr>
        <sz val="12"/>
        <rFont val="方正仿宋简体"/>
        <family val="4"/>
      </rPr>
      <t>地方政府向外国政府借款付息支出</t>
    </r>
  </si>
  <si>
    <r>
      <t xml:space="preserve">      </t>
    </r>
    <r>
      <rPr>
        <sz val="12"/>
        <rFont val="方正仿宋简体"/>
        <family val="4"/>
      </rPr>
      <t>地方政府向国际组织借款付息支出</t>
    </r>
  </si>
  <si>
    <r>
      <t xml:space="preserve">      </t>
    </r>
    <r>
      <rPr>
        <sz val="12"/>
        <rFont val="方正仿宋简体"/>
        <family val="4"/>
      </rPr>
      <t>地方政府其他一般债务付息支出</t>
    </r>
  </si>
  <si>
    <r>
      <t xml:space="preserve">  </t>
    </r>
    <r>
      <rPr>
        <b/>
        <sz val="12"/>
        <rFont val="方正仿宋简体"/>
        <family val="4"/>
      </rPr>
      <t>债务发行费用支出</t>
    </r>
  </si>
  <si>
    <r>
      <t xml:space="preserve">    </t>
    </r>
    <r>
      <rPr>
        <sz val="12"/>
        <rFont val="方正仿宋简体"/>
        <family val="4"/>
      </rPr>
      <t>中央政府国内债务发行费用支出</t>
    </r>
  </si>
  <si>
    <r>
      <t xml:space="preserve">    </t>
    </r>
    <r>
      <rPr>
        <sz val="12"/>
        <rFont val="方正仿宋简体"/>
        <family val="4"/>
      </rPr>
      <t>中央政府国外债务发行费用支出</t>
    </r>
  </si>
  <si>
    <r>
      <t xml:space="preserve">    </t>
    </r>
    <r>
      <rPr>
        <sz val="12"/>
        <rFont val="方正仿宋简体"/>
        <family val="4"/>
      </rPr>
      <t>地方政府一般债务发行费用支出</t>
    </r>
  </si>
  <si>
    <t>一般公共预算支出合计</t>
  </si>
  <si>
    <t>230</t>
  </si>
  <si>
    <t>转移性支出</t>
  </si>
  <si>
    <t>23001</t>
  </si>
  <si>
    <r>
      <t xml:space="preserve">     </t>
    </r>
    <r>
      <rPr>
        <sz val="12"/>
        <color indexed="8"/>
        <rFont val="方正仿宋简体"/>
        <family val="4"/>
      </rPr>
      <t>返还性支出</t>
    </r>
  </si>
  <si>
    <t>2300102</t>
  </si>
  <si>
    <r>
      <t xml:space="preserve">       </t>
    </r>
    <r>
      <rPr>
        <sz val="12"/>
        <color indexed="8"/>
        <rFont val="方正仿宋简体"/>
        <family val="4"/>
      </rPr>
      <t>所得税基数返还支出</t>
    </r>
  </si>
  <si>
    <t>2300103</t>
  </si>
  <si>
    <r>
      <t xml:space="preserve">       </t>
    </r>
    <r>
      <rPr>
        <sz val="12"/>
        <color indexed="8"/>
        <rFont val="方正仿宋简体"/>
        <family val="4"/>
      </rPr>
      <t>成品油税费改革税收返还支出</t>
    </r>
  </si>
  <si>
    <t>2300104</t>
  </si>
  <si>
    <r>
      <t xml:space="preserve">       </t>
    </r>
    <r>
      <rPr>
        <sz val="12"/>
        <color indexed="8"/>
        <rFont val="方正仿宋简体"/>
        <family val="4"/>
      </rPr>
      <t>增值税税收返还支出</t>
    </r>
  </si>
  <si>
    <t>2300105</t>
  </si>
  <si>
    <r>
      <t xml:space="preserve">       </t>
    </r>
    <r>
      <rPr>
        <sz val="12"/>
        <color indexed="8"/>
        <rFont val="方正仿宋简体"/>
        <family val="4"/>
      </rPr>
      <t>消费税税收返还支出</t>
    </r>
  </si>
  <si>
    <t>2300106</t>
  </si>
  <si>
    <r>
      <t xml:space="preserve">       </t>
    </r>
    <r>
      <rPr>
        <sz val="12"/>
        <color indexed="8"/>
        <rFont val="方正仿宋简体"/>
        <family val="4"/>
      </rPr>
      <t>增值税五五分享税收返还支出</t>
    </r>
  </si>
  <si>
    <t>2300199</t>
  </si>
  <si>
    <r>
      <t xml:space="preserve">       </t>
    </r>
    <r>
      <rPr>
        <sz val="12"/>
        <color indexed="8"/>
        <rFont val="方正仿宋简体"/>
        <family val="4"/>
      </rPr>
      <t>其他税收返还支出</t>
    </r>
  </si>
  <si>
    <t>23002</t>
  </si>
  <si>
    <r>
      <t xml:space="preserve">     </t>
    </r>
    <r>
      <rPr>
        <sz val="12"/>
        <color indexed="8"/>
        <rFont val="方正仿宋简体"/>
        <family val="4"/>
      </rPr>
      <t>一般性转移支付支出</t>
    </r>
  </si>
  <si>
    <t>2300201</t>
  </si>
  <si>
    <r>
      <t xml:space="preserve">       </t>
    </r>
    <r>
      <rPr>
        <sz val="12"/>
        <color indexed="8"/>
        <rFont val="方正仿宋简体"/>
        <family val="4"/>
      </rPr>
      <t>体制补助支出</t>
    </r>
  </si>
  <si>
    <t>2300202</t>
  </si>
  <si>
    <r>
      <t xml:space="preserve">       </t>
    </r>
    <r>
      <rPr>
        <sz val="12"/>
        <color indexed="8"/>
        <rFont val="方正仿宋简体"/>
        <family val="4"/>
      </rPr>
      <t>均衡性转移支付支出</t>
    </r>
  </si>
  <si>
    <t>2300207</t>
  </si>
  <si>
    <r>
      <t xml:space="preserve">       </t>
    </r>
    <r>
      <rPr>
        <sz val="12"/>
        <color indexed="8"/>
        <rFont val="方正仿宋简体"/>
        <family val="4"/>
      </rPr>
      <t>县级基本财力保障机制奖补资金支出</t>
    </r>
  </si>
  <si>
    <t>2300208</t>
  </si>
  <si>
    <r>
      <t xml:space="preserve">       </t>
    </r>
    <r>
      <rPr>
        <sz val="12"/>
        <color indexed="8"/>
        <rFont val="方正仿宋简体"/>
        <family val="4"/>
      </rPr>
      <t>结算补助支出</t>
    </r>
  </si>
  <si>
    <t>2300212</t>
  </si>
  <si>
    <r>
      <t xml:space="preserve">       </t>
    </r>
    <r>
      <rPr>
        <sz val="12"/>
        <color indexed="8"/>
        <rFont val="方正仿宋简体"/>
        <family val="4"/>
      </rPr>
      <t>资源枯竭型城市转移支付补助支出</t>
    </r>
  </si>
  <si>
    <t>2300214</t>
  </si>
  <si>
    <r>
      <t xml:space="preserve">       </t>
    </r>
    <r>
      <rPr>
        <sz val="12"/>
        <color indexed="8"/>
        <rFont val="方正仿宋简体"/>
        <family val="4"/>
      </rPr>
      <t>企业事业单位划转补助支出</t>
    </r>
  </si>
  <si>
    <t>2300225</t>
  </si>
  <si>
    <r>
      <t xml:space="preserve">       </t>
    </r>
    <r>
      <rPr>
        <sz val="12"/>
        <color indexed="8"/>
        <rFont val="方正仿宋简体"/>
        <family val="4"/>
      </rPr>
      <t>产粮（油）大县奖励资金支出</t>
    </r>
  </si>
  <si>
    <t>2300226</t>
  </si>
  <si>
    <r>
      <t xml:space="preserve">       </t>
    </r>
    <r>
      <rPr>
        <sz val="12"/>
        <color indexed="8"/>
        <rFont val="方正仿宋简体"/>
        <family val="4"/>
      </rPr>
      <t>重点生态功能区转移支付支出</t>
    </r>
  </si>
  <si>
    <t>2300227</t>
  </si>
  <si>
    <r>
      <t xml:space="preserve">       </t>
    </r>
    <r>
      <rPr>
        <sz val="12"/>
        <color indexed="8"/>
        <rFont val="方正仿宋简体"/>
        <family val="4"/>
      </rPr>
      <t>固定数额补助支出</t>
    </r>
  </si>
  <si>
    <t>2300228</t>
  </si>
  <si>
    <r>
      <t xml:space="preserve">       </t>
    </r>
    <r>
      <rPr>
        <sz val="12"/>
        <color indexed="8"/>
        <rFont val="方正仿宋简体"/>
        <family val="4"/>
      </rPr>
      <t>革命老区转移支付支出</t>
    </r>
  </si>
  <si>
    <t>2300229</t>
  </si>
  <si>
    <r>
      <t xml:space="preserve">       </t>
    </r>
    <r>
      <rPr>
        <sz val="12"/>
        <color indexed="8"/>
        <rFont val="方正仿宋简体"/>
        <family val="4"/>
      </rPr>
      <t>民族地区转移支付支出</t>
    </r>
  </si>
  <si>
    <t>2300230</t>
  </si>
  <si>
    <r>
      <t xml:space="preserve">       </t>
    </r>
    <r>
      <rPr>
        <sz val="12"/>
        <color indexed="8"/>
        <rFont val="方正仿宋简体"/>
        <family val="4"/>
      </rPr>
      <t>边境地区转移支付支出</t>
    </r>
  </si>
  <si>
    <t>2300231</t>
  </si>
  <si>
    <r>
      <t xml:space="preserve">       </t>
    </r>
    <r>
      <rPr>
        <sz val="12"/>
        <color indexed="8"/>
        <rFont val="方正仿宋简体"/>
        <family val="4"/>
      </rPr>
      <t>贫困地区转移支付支出</t>
    </r>
  </si>
  <si>
    <t>2300241</t>
  </si>
  <si>
    <r>
      <t xml:space="preserve">       </t>
    </r>
    <r>
      <rPr>
        <sz val="12"/>
        <color indexed="8"/>
        <rFont val="方正仿宋简体"/>
        <family val="4"/>
      </rPr>
      <t>一般公共服务共同财政事权转移支付支出</t>
    </r>
  </si>
  <si>
    <t>2300242</t>
  </si>
  <si>
    <r>
      <t xml:space="preserve">       </t>
    </r>
    <r>
      <rPr>
        <sz val="12"/>
        <color indexed="8"/>
        <rFont val="方正仿宋简体"/>
        <family val="4"/>
      </rPr>
      <t>外交共同财政事权转移支付支出</t>
    </r>
  </si>
  <si>
    <t>2300243</t>
  </si>
  <si>
    <r>
      <t xml:space="preserve">       </t>
    </r>
    <r>
      <rPr>
        <sz val="12"/>
        <color indexed="8"/>
        <rFont val="方正仿宋简体"/>
        <family val="4"/>
      </rPr>
      <t>国防共同财政事权转移支付支出</t>
    </r>
  </si>
  <si>
    <t>2300244</t>
  </si>
  <si>
    <r>
      <t xml:space="preserve">       </t>
    </r>
    <r>
      <rPr>
        <sz val="12"/>
        <color indexed="8"/>
        <rFont val="方正仿宋简体"/>
        <family val="4"/>
      </rPr>
      <t>公共安全共同财政事权转移支付支出</t>
    </r>
  </si>
  <si>
    <t>2300245</t>
  </si>
  <si>
    <r>
      <t xml:space="preserve">       </t>
    </r>
    <r>
      <rPr>
        <sz val="12"/>
        <color indexed="8"/>
        <rFont val="方正仿宋简体"/>
        <family val="4"/>
      </rPr>
      <t>教育共同财政事权转移支付支出</t>
    </r>
  </si>
  <si>
    <t>2300246</t>
  </si>
  <si>
    <r>
      <t xml:space="preserve">       </t>
    </r>
    <r>
      <rPr>
        <sz val="12"/>
        <color indexed="8"/>
        <rFont val="方正仿宋简体"/>
        <family val="4"/>
      </rPr>
      <t>科学技术共同财政事权转移支付支出</t>
    </r>
  </si>
  <si>
    <t>2300247</t>
  </si>
  <si>
    <r>
      <t xml:space="preserve">       </t>
    </r>
    <r>
      <rPr>
        <sz val="12"/>
        <color indexed="8"/>
        <rFont val="方正仿宋简体"/>
        <family val="4"/>
      </rPr>
      <t>文化旅游体育与传媒共同财政事权转移支付支出</t>
    </r>
  </si>
  <si>
    <t>2300248</t>
  </si>
  <si>
    <r>
      <t xml:space="preserve">       </t>
    </r>
    <r>
      <rPr>
        <sz val="12"/>
        <color indexed="8"/>
        <rFont val="方正仿宋简体"/>
        <family val="4"/>
      </rPr>
      <t>社会保障和就业共同财政事权转移支付支出</t>
    </r>
  </si>
  <si>
    <t>2300249</t>
  </si>
  <si>
    <r>
      <t xml:space="preserve">       </t>
    </r>
    <r>
      <rPr>
        <sz val="12"/>
        <color indexed="8"/>
        <rFont val="方正仿宋简体"/>
        <family val="4"/>
      </rPr>
      <t>医疗卫生共同财政事权转移支付支出</t>
    </r>
  </si>
  <si>
    <t>2300250</t>
  </si>
  <si>
    <r>
      <t xml:space="preserve">       </t>
    </r>
    <r>
      <rPr>
        <sz val="12"/>
        <color indexed="8"/>
        <rFont val="方正仿宋简体"/>
        <family val="4"/>
      </rPr>
      <t>节能环保共同财政事权转移支付支出</t>
    </r>
  </si>
  <si>
    <t>2300251</t>
  </si>
  <si>
    <r>
      <t xml:space="preserve">       </t>
    </r>
    <r>
      <rPr>
        <sz val="12"/>
        <color indexed="8"/>
        <rFont val="方正仿宋简体"/>
        <family val="4"/>
      </rPr>
      <t>城乡社区共同财政事权转移支付支出</t>
    </r>
  </si>
  <si>
    <t>2300252</t>
  </si>
  <si>
    <r>
      <t xml:space="preserve">       </t>
    </r>
    <r>
      <rPr>
        <sz val="12"/>
        <color indexed="8"/>
        <rFont val="方正仿宋简体"/>
        <family val="4"/>
      </rPr>
      <t>农林水共同财政事权转移支付支出</t>
    </r>
  </si>
  <si>
    <t>2300253</t>
  </si>
  <si>
    <r>
      <t xml:space="preserve">       </t>
    </r>
    <r>
      <rPr>
        <sz val="12"/>
        <color indexed="8"/>
        <rFont val="方正仿宋简体"/>
        <family val="4"/>
      </rPr>
      <t>交通运输共同财政事权转移支付支出</t>
    </r>
  </si>
  <si>
    <t>2300254</t>
  </si>
  <si>
    <r>
      <t xml:space="preserve">       </t>
    </r>
    <r>
      <rPr>
        <sz val="12"/>
        <color indexed="8"/>
        <rFont val="方正仿宋简体"/>
        <family val="4"/>
      </rPr>
      <t>资源勘探工业信息等共同财政事权转移支付支出</t>
    </r>
  </si>
  <si>
    <t>2300255</t>
  </si>
  <si>
    <r>
      <t xml:space="preserve">       </t>
    </r>
    <r>
      <rPr>
        <sz val="12"/>
        <color indexed="8"/>
        <rFont val="方正仿宋简体"/>
        <family val="4"/>
      </rPr>
      <t>商业服务业等共同财政事权转移支付支出</t>
    </r>
  </si>
  <si>
    <t>2300256</t>
  </si>
  <si>
    <r>
      <t xml:space="preserve">       </t>
    </r>
    <r>
      <rPr>
        <sz val="12"/>
        <color indexed="8"/>
        <rFont val="方正仿宋简体"/>
        <family val="4"/>
      </rPr>
      <t>金融共同财政事权转移支付支出</t>
    </r>
  </si>
  <si>
    <t>2300257</t>
  </si>
  <si>
    <r>
      <t xml:space="preserve">       </t>
    </r>
    <r>
      <rPr>
        <sz val="12"/>
        <color indexed="8"/>
        <rFont val="方正仿宋简体"/>
        <family val="4"/>
      </rPr>
      <t>自然资源海洋气象等共同财政事权转移支付支出</t>
    </r>
  </si>
  <si>
    <t>2300258</t>
  </si>
  <si>
    <r>
      <t xml:space="preserve">       </t>
    </r>
    <r>
      <rPr>
        <sz val="12"/>
        <color indexed="8"/>
        <rFont val="方正仿宋简体"/>
        <family val="4"/>
      </rPr>
      <t>住房保障共同财政事权转移支付支出</t>
    </r>
  </si>
  <si>
    <t>2300259</t>
  </si>
  <si>
    <r>
      <t xml:space="preserve">       </t>
    </r>
    <r>
      <rPr>
        <sz val="12"/>
        <color indexed="8"/>
        <rFont val="方正仿宋简体"/>
        <family val="4"/>
      </rPr>
      <t>粮油物资储备共同财政事权转移支付支出</t>
    </r>
  </si>
  <si>
    <r>
      <t xml:space="preserve">       </t>
    </r>
    <r>
      <rPr>
        <sz val="12"/>
        <color indexed="8"/>
        <rFont val="方正仿宋简体"/>
        <family val="4"/>
      </rPr>
      <t>灾害防治及应急管理共同财政事权转移支付支出</t>
    </r>
  </si>
  <si>
    <t>2300269</t>
  </si>
  <si>
    <r>
      <t xml:space="preserve">       </t>
    </r>
    <r>
      <rPr>
        <sz val="12"/>
        <color indexed="8"/>
        <rFont val="方正仿宋简体"/>
        <family val="4"/>
      </rPr>
      <t>其他共同财政事权转移支付支出</t>
    </r>
  </si>
  <si>
    <t>2300299</t>
  </si>
  <si>
    <r>
      <t xml:space="preserve">       </t>
    </r>
    <r>
      <rPr>
        <sz val="12"/>
        <color indexed="8"/>
        <rFont val="方正仿宋简体"/>
        <family val="4"/>
      </rPr>
      <t>其他一般性转移支付支出</t>
    </r>
  </si>
  <si>
    <t>23003</t>
  </si>
  <si>
    <r>
      <t xml:space="preserve">     </t>
    </r>
    <r>
      <rPr>
        <sz val="12"/>
        <color indexed="8"/>
        <rFont val="方正仿宋简体"/>
        <family val="4"/>
      </rPr>
      <t>专项转移支付支出</t>
    </r>
  </si>
  <si>
    <t>2300301</t>
  </si>
  <si>
    <r>
      <t xml:space="preserve">       </t>
    </r>
    <r>
      <rPr>
        <sz val="12"/>
        <color indexed="8"/>
        <rFont val="方正仿宋简体"/>
        <family val="4"/>
      </rPr>
      <t>一般公共服务</t>
    </r>
  </si>
  <si>
    <t>2300302</t>
  </si>
  <si>
    <r>
      <t xml:space="preserve">       </t>
    </r>
    <r>
      <rPr>
        <sz val="12"/>
        <color indexed="8"/>
        <rFont val="方正仿宋简体"/>
        <family val="4"/>
      </rPr>
      <t>外交</t>
    </r>
  </si>
  <si>
    <t>2300303</t>
  </si>
  <si>
    <r>
      <t xml:space="preserve">       </t>
    </r>
    <r>
      <rPr>
        <sz val="12"/>
        <color indexed="8"/>
        <rFont val="方正仿宋简体"/>
        <family val="4"/>
      </rPr>
      <t>国防</t>
    </r>
  </si>
  <si>
    <t>2300304</t>
  </si>
  <si>
    <r>
      <t xml:space="preserve">       </t>
    </r>
    <r>
      <rPr>
        <sz val="12"/>
        <color indexed="8"/>
        <rFont val="方正仿宋简体"/>
        <family val="4"/>
      </rPr>
      <t>公共安全</t>
    </r>
  </si>
  <si>
    <t>2300305</t>
  </si>
  <si>
    <r>
      <t xml:space="preserve">       </t>
    </r>
    <r>
      <rPr>
        <sz val="12"/>
        <color indexed="8"/>
        <rFont val="方正仿宋简体"/>
        <family val="4"/>
      </rPr>
      <t>教育</t>
    </r>
  </si>
  <si>
    <t>2300306</t>
  </si>
  <si>
    <r>
      <t xml:space="preserve">       </t>
    </r>
    <r>
      <rPr>
        <sz val="12"/>
        <color indexed="8"/>
        <rFont val="方正仿宋简体"/>
        <family val="4"/>
      </rPr>
      <t>科学技术</t>
    </r>
  </si>
  <si>
    <t>2300307</t>
  </si>
  <si>
    <r>
      <t xml:space="preserve">       </t>
    </r>
    <r>
      <rPr>
        <sz val="12"/>
        <color indexed="8"/>
        <rFont val="方正仿宋简体"/>
        <family val="4"/>
      </rPr>
      <t>文化旅游体育与传媒</t>
    </r>
  </si>
  <si>
    <t>2300308</t>
  </si>
  <si>
    <r>
      <t xml:space="preserve">       </t>
    </r>
    <r>
      <rPr>
        <sz val="12"/>
        <color indexed="8"/>
        <rFont val="方正仿宋简体"/>
        <family val="4"/>
      </rPr>
      <t>社会保障和就业</t>
    </r>
  </si>
  <si>
    <t>2300310</t>
  </si>
  <si>
    <r>
      <t xml:space="preserve">       </t>
    </r>
    <r>
      <rPr>
        <sz val="12"/>
        <color indexed="8"/>
        <rFont val="方正仿宋简体"/>
        <family val="4"/>
      </rPr>
      <t>卫生健康</t>
    </r>
  </si>
  <si>
    <t>2300311</t>
  </si>
  <si>
    <r>
      <t xml:space="preserve">       </t>
    </r>
    <r>
      <rPr>
        <sz val="12"/>
        <color indexed="8"/>
        <rFont val="方正仿宋简体"/>
        <family val="4"/>
      </rPr>
      <t>节能环保</t>
    </r>
  </si>
  <si>
    <t>2300312</t>
  </si>
  <si>
    <r>
      <t xml:space="preserve">       </t>
    </r>
    <r>
      <rPr>
        <sz val="12"/>
        <color indexed="8"/>
        <rFont val="方正仿宋简体"/>
        <family val="4"/>
      </rPr>
      <t>城乡社区</t>
    </r>
  </si>
  <si>
    <t>2300313</t>
  </si>
  <si>
    <r>
      <t xml:space="preserve">       </t>
    </r>
    <r>
      <rPr>
        <sz val="12"/>
        <color indexed="8"/>
        <rFont val="方正仿宋简体"/>
        <family val="4"/>
      </rPr>
      <t>农林水</t>
    </r>
  </si>
  <si>
    <t>2300314</t>
  </si>
  <si>
    <r>
      <t xml:space="preserve">       </t>
    </r>
    <r>
      <rPr>
        <sz val="12"/>
        <color indexed="8"/>
        <rFont val="方正仿宋简体"/>
        <family val="4"/>
      </rPr>
      <t>交通运输</t>
    </r>
  </si>
  <si>
    <t>2300315</t>
  </si>
  <si>
    <r>
      <t xml:space="preserve">       </t>
    </r>
    <r>
      <rPr>
        <sz val="12"/>
        <color indexed="8"/>
        <rFont val="方正仿宋简体"/>
        <family val="4"/>
      </rPr>
      <t>资源勘探工业信息等</t>
    </r>
  </si>
  <si>
    <t>2300316</t>
  </si>
  <si>
    <r>
      <t xml:space="preserve">       </t>
    </r>
    <r>
      <rPr>
        <sz val="12"/>
        <color indexed="8"/>
        <rFont val="方正仿宋简体"/>
        <family val="4"/>
      </rPr>
      <t>商业服务业等</t>
    </r>
  </si>
  <si>
    <t>2300317</t>
  </si>
  <si>
    <r>
      <t xml:space="preserve">       </t>
    </r>
    <r>
      <rPr>
        <sz val="12"/>
        <color indexed="8"/>
        <rFont val="方正仿宋简体"/>
        <family val="4"/>
      </rPr>
      <t>金融</t>
    </r>
  </si>
  <si>
    <t>2300320</t>
  </si>
  <si>
    <r>
      <t xml:space="preserve">       </t>
    </r>
    <r>
      <rPr>
        <sz val="12"/>
        <color indexed="8"/>
        <rFont val="方正仿宋简体"/>
        <family val="4"/>
      </rPr>
      <t>自然资源海洋气象</t>
    </r>
  </si>
  <si>
    <t>2300321</t>
  </si>
  <si>
    <r>
      <t xml:space="preserve">       </t>
    </r>
    <r>
      <rPr>
        <sz val="12"/>
        <color indexed="8"/>
        <rFont val="方正仿宋简体"/>
        <family val="4"/>
      </rPr>
      <t>住房保障</t>
    </r>
  </si>
  <si>
    <t>2300322</t>
  </si>
  <si>
    <r>
      <t xml:space="preserve">       </t>
    </r>
    <r>
      <rPr>
        <sz val="12"/>
        <color indexed="8"/>
        <rFont val="方正仿宋简体"/>
        <family val="4"/>
      </rPr>
      <t>粮油物资储备</t>
    </r>
  </si>
  <si>
    <r>
      <t xml:space="preserve">       </t>
    </r>
    <r>
      <rPr>
        <sz val="12"/>
        <color indexed="8"/>
        <rFont val="方正仿宋简体"/>
        <family val="4"/>
      </rPr>
      <t>灾害防治及应急管理</t>
    </r>
  </si>
  <si>
    <t>2300399</t>
  </si>
  <si>
    <r>
      <t xml:space="preserve">       </t>
    </r>
    <r>
      <rPr>
        <sz val="12"/>
        <color indexed="8"/>
        <rFont val="方正仿宋简体"/>
        <family val="4"/>
      </rPr>
      <t>其他支出</t>
    </r>
  </si>
  <si>
    <t>23006</t>
  </si>
  <si>
    <r>
      <t xml:space="preserve">   </t>
    </r>
    <r>
      <rPr>
        <sz val="12"/>
        <color indexed="8"/>
        <rFont val="方正仿宋简体"/>
        <family val="4"/>
      </rPr>
      <t>上解上级支出</t>
    </r>
  </si>
  <si>
    <t>2300601</t>
  </si>
  <si>
    <r>
      <t xml:space="preserve">       </t>
    </r>
    <r>
      <rPr>
        <sz val="12"/>
        <color indexed="8"/>
        <rFont val="方正仿宋简体"/>
        <family val="4"/>
      </rPr>
      <t>体制上解支出</t>
    </r>
  </si>
  <si>
    <t>2300602</t>
  </si>
  <si>
    <r>
      <t xml:space="preserve">       </t>
    </r>
    <r>
      <rPr>
        <sz val="12"/>
        <color indexed="8"/>
        <rFont val="方正仿宋简体"/>
        <family val="4"/>
      </rPr>
      <t>专项上解支出</t>
    </r>
  </si>
  <si>
    <r>
      <t xml:space="preserve">   </t>
    </r>
    <r>
      <rPr>
        <sz val="12"/>
        <color indexed="8"/>
        <rFont val="方正仿宋简体"/>
        <family val="4"/>
      </rPr>
      <t>调出资金</t>
    </r>
  </si>
  <si>
    <r>
      <t xml:space="preserve">   </t>
    </r>
    <r>
      <rPr>
        <sz val="12"/>
        <color indexed="8"/>
        <rFont val="方正仿宋简体"/>
        <family val="4"/>
      </rPr>
      <t>年终结转</t>
    </r>
  </si>
  <si>
    <t>23009A</t>
  </si>
  <si>
    <r>
      <t xml:space="preserve">   </t>
    </r>
    <r>
      <rPr>
        <sz val="12"/>
        <color indexed="8"/>
        <rFont val="方正仿宋简体"/>
        <family val="4"/>
      </rPr>
      <t>上年结转对应安排支出</t>
    </r>
  </si>
  <si>
    <r>
      <t xml:space="preserve">   </t>
    </r>
    <r>
      <rPr>
        <sz val="12"/>
        <color indexed="8"/>
        <rFont val="方正仿宋简体"/>
        <family val="4"/>
      </rPr>
      <t>地方政府一般债务转贷支出</t>
    </r>
  </si>
  <si>
    <r>
      <t xml:space="preserve">        </t>
    </r>
    <r>
      <rPr>
        <sz val="12"/>
        <color indexed="8"/>
        <rFont val="方正仿宋简体"/>
        <family val="4"/>
      </rPr>
      <t>地方政府一般债券转贷支出</t>
    </r>
  </si>
  <si>
    <r>
      <t xml:space="preserve">        </t>
    </r>
    <r>
      <rPr>
        <sz val="12"/>
        <color indexed="8"/>
        <rFont val="方正仿宋简体"/>
        <family val="4"/>
      </rPr>
      <t>地方政府向外国政府借款转贷支出</t>
    </r>
  </si>
  <si>
    <r>
      <t xml:space="preserve">        </t>
    </r>
    <r>
      <rPr>
        <sz val="12"/>
        <color indexed="8"/>
        <rFont val="方正仿宋简体"/>
        <family val="4"/>
      </rPr>
      <t>地方政府向国际组织借款转贷支出</t>
    </r>
  </si>
  <si>
    <r>
      <t xml:space="preserve">        </t>
    </r>
    <r>
      <rPr>
        <sz val="12"/>
        <color indexed="8"/>
        <rFont val="方正仿宋简体"/>
        <family val="4"/>
      </rPr>
      <t>地方政府其他一般债务转贷支出</t>
    </r>
  </si>
  <si>
    <r>
      <t xml:space="preserve">   </t>
    </r>
    <r>
      <rPr>
        <sz val="12"/>
        <color indexed="8"/>
        <rFont val="方正仿宋简体"/>
        <family val="4"/>
      </rPr>
      <t>援助其他地区支出</t>
    </r>
  </si>
  <si>
    <r>
      <t xml:space="preserve">   </t>
    </r>
    <r>
      <rPr>
        <sz val="12"/>
        <color indexed="8"/>
        <rFont val="方正仿宋简体"/>
        <family val="4"/>
      </rPr>
      <t>安排预算稳定调节基金</t>
    </r>
  </si>
  <si>
    <r>
      <t xml:space="preserve">   </t>
    </r>
    <r>
      <rPr>
        <sz val="12"/>
        <color indexed="8"/>
        <rFont val="方正仿宋简体"/>
        <family val="4"/>
      </rPr>
      <t>补充预算周转金</t>
    </r>
  </si>
  <si>
    <t>地方政府一般债务还本支出</t>
  </si>
  <si>
    <t>财政支出总计</t>
  </si>
  <si>
    <t>附表三</t>
  </si>
  <si>
    <t>双柏县2022年政府性基金预算收支执行情况表</t>
  </si>
  <si>
    <r>
      <t>项</t>
    </r>
    <r>
      <rPr>
        <b/>
        <sz val="12"/>
        <color indexed="8"/>
        <rFont val="Times New Roman"/>
        <family val="1"/>
      </rPr>
      <t xml:space="preserve">    </t>
    </r>
    <r>
      <rPr>
        <b/>
        <sz val="12"/>
        <color indexed="8"/>
        <rFont val="方正仿宋简体"/>
        <family val="4"/>
      </rPr>
      <t>目</t>
    </r>
  </si>
  <si>
    <t>1030102</t>
  </si>
  <si>
    <r>
      <rPr>
        <sz val="12"/>
        <color indexed="8"/>
        <rFont val="方正仿宋简体"/>
        <family val="4"/>
      </rPr>
      <t>一、农网还贷资金收入</t>
    </r>
  </si>
  <si>
    <t>1030112</t>
  </si>
  <si>
    <r>
      <rPr>
        <sz val="12"/>
        <color indexed="8"/>
        <rFont val="方正仿宋简体"/>
        <family val="4"/>
      </rPr>
      <t>二、海南省高等级公路车辆通行附加费收入</t>
    </r>
  </si>
  <si>
    <t>1030115</t>
  </si>
  <si>
    <r>
      <rPr>
        <sz val="12"/>
        <color indexed="8"/>
        <rFont val="方正仿宋简体"/>
        <family val="4"/>
      </rPr>
      <t>三、港口建设费收入</t>
    </r>
  </si>
  <si>
    <t>1030129</t>
  </si>
  <si>
    <r>
      <rPr>
        <sz val="12"/>
        <color indexed="8"/>
        <rFont val="方正仿宋简体"/>
        <family val="4"/>
      </rPr>
      <t>四、国家电影事业发展专项资金收入</t>
    </r>
  </si>
  <si>
    <t>1030146</t>
  </si>
  <si>
    <r>
      <rPr>
        <sz val="12"/>
        <color indexed="8"/>
        <rFont val="方正仿宋简体"/>
        <family val="4"/>
      </rPr>
      <t>五、国有土地收益基金收入</t>
    </r>
  </si>
  <si>
    <t>1030147</t>
  </si>
  <si>
    <r>
      <rPr>
        <sz val="12"/>
        <color indexed="8"/>
        <rFont val="方正仿宋简体"/>
        <family val="4"/>
      </rPr>
      <t>六、农业土地开发资金收入</t>
    </r>
  </si>
  <si>
    <t>七、国有土地使用权出让收入</t>
  </si>
  <si>
    <r>
      <t xml:space="preserve">  </t>
    </r>
    <r>
      <rPr>
        <sz val="12"/>
        <color indexed="8"/>
        <rFont val="方正仿宋简体"/>
        <family val="4"/>
      </rPr>
      <t>土地出让价款收入</t>
    </r>
  </si>
  <si>
    <r>
      <t xml:space="preserve">  </t>
    </r>
    <r>
      <rPr>
        <sz val="12"/>
        <color indexed="8"/>
        <rFont val="方正仿宋简体"/>
        <family val="4"/>
      </rPr>
      <t>补缴的土地价款</t>
    </r>
  </si>
  <si>
    <t>103014803</t>
  </si>
  <si>
    <r>
      <t xml:space="preserve">  </t>
    </r>
    <r>
      <rPr>
        <sz val="12"/>
        <color indexed="8"/>
        <rFont val="方正仿宋简体"/>
        <family val="4"/>
      </rPr>
      <t>划拨土地收入</t>
    </r>
  </si>
  <si>
    <r>
      <t xml:space="preserve">  </t>
    </r>
    <r>
      <rPr>
        <sz val="12"/>
        <color indexed="8"/>
        <rFont val="方正仿宋简体"/>
        <family val="4"/>
      </rPr>
      <t>缴纳新增建设用地土地有偿使用费</t>
    </r>
  </si>
  <si>
    <t>103014899</t>
  </si>
  <si>
    <r>
      <t xml:space="preserve">  </t>
    </r>
    <r>
      <rPr>
        <sz val="12"/>
        <color indexed="8"/>
        <rFont val="方正仿宋简体"/>
        <family val="4"/>
      </rPr>
      <t>其他土地出让收入</t>
    </r>
  </si>
  <si>
    <t>1030150</t>
  </si>
  <si>
    <r>
      <rPr>
        <sz val="12"/>
        <rFont val="方正仿宋简体"/>
        <family val="4"/>
      </rPr>
      <t>八、大中型水库库区基金收入</t>
    </r>
  </si>
  <si>
    <t>1030155</t>
  </si>
  <si>
    <r>
      <rPr>
        <sz val="12"/>
        <rFont val="方正仿宋简体"/>
        <family val="4"/>
      </rPr>
      <t>九、彩票公益金收入</t>
    </r>
  </si>
  <si>
    <t>103015501</t>
  </si>
  <si>
    <r>
      <t xml:space="preserve">  </t>
    </r>
    <r>
      <rPr>
        <sz val="12"/>
        <rFont val="方正仿宋简体"/>
        <family val="4"/>
      </rPr>
      <t>福利彩票公益金收入</t>
    </r>
  </si>
  <si>
    <t>103015502</t>
  </si>
  <si>
    <r>
      <t xml:space="preserve">  </t>
    </r>
    <r>
      <rPr>
        <sz val="12"/>
        <rFont val="方正仿宋简体"/>
        <family val="4"/>
      </rPr>
      <t>体育彩票公益金收入</t>
    </r>
  </si>
  <si>
    <t>1030156</t>
  </si>
  <si>
    <r>
      <rPr>
        <sz val="12"/>
        <rFont val="方正仿宋简体"/>
        <family val="4"/>
      </rPr>
      <t>十、城市基础设施配套费收入</t>
    </r>
  </si>
  <si>
    <t>1030157</t>
  </si>
  <si>
    <r>
      <rPr>
        <sz val="12"/>
        <rFont val="方正仿宋简体"/>
        <family val="4"/>
      </rPr>
      <t>十一、小型水库移民扶助基金收入</t>
    </r>
  </si>
  <si>
    <t>1030158</t>
  </si>
  <si>
    <r>
      <rPr>
        <sz val="12"/>
        <rFont val="方正仿宋简体"/>
        <family val="4"/>
      </rPr>
      <t>十二、国家重大水利工程建设基金收入</t>
    </r>
  </si>
  <si>
    <t>1030159</t>
  </si>
  <si>
    <r>
      <rPr>
        <sz val="12"/>
        <color indexed="8"/>
        <rFont val="方正仿宋简体"/>
        <family val="4"/>
      </rPr>
      <t>十三、车辆通行费</t>
    </r>
  </si>
  <si>
    <t>1030178</t>
  </si>
  <si>
    <r>
      <rPr>
        <sz val="12"/>
        <color indexed="8"/>
        <rFont val="方正仿宋简体"/>
        <family val="4"/>
      </rPr>
      <t>十四、污水处理费收入</t>
    </r>
  </si>
  <si>
    <t>1030180</t>
  </si>
  <si>
    <r>
      <rPr>
        <sz val="12"/>
        <color indexed="8"/>
        <rFont val="方正仿宋简体"/>
        <family val="4"/>
      </rPr>
      <t>十五、彩票发行机构和彩票销售机构的业务费用</t>
    </r>
  </si>
  <si>
    <r>
      <t xml:space="preserve">  </t>
    </r>
    <r>
      <rPr>
        <sz val="12"/>
        <color indexed="8"/>
        <rFont val="方正仿宋简体"/>
        <family val="4"/>
      </rPr>
      <t>福利彩票销售机构的业务费用</t>
    </r>
  </si>
  <si>
    <r>
      <t xml:space="preserve">  </t>
    </r>
    <r>
      <rPr>
        <sz val="12"/>
        <color indexed="8"/>
        <rFont val="方正仿宋简体"/>
        <family val="4"/>
      </rPr>
      <t>体育彩票销售机构的业务费用</t>
    </r>
  </si>
  <si>
    <r>
      <t xml:space="preserve">  </t>
    </r>
    <r>
      <rPr>
        <sz val="12"/>
        <color indexed="8"/>
        <rFont val="方正仿宋简体"/>
        <family val="4"/>
      </rPr>
      <t>彩票兑奖周转金</t>
    </r>
  </si>
  <si>
    <r>
      <t xml:space="preserve">  </t>
    </r>
    <r>
      <rPr>
        <sz val="12"/>
        <color indexed="8"/>
        <rFont val="方正仿宋简体"/>
        <family val="4"/>
      </rPr>
      <t>彩票发行销售风险基金</t>
    </r>
  </si>
  <si>
    <r>
      <t xml:space="preserve">  </t>
    </r>
    <r>
      <rPr>
        <sz val="12"/>
        <color indexed="8"/>
        <rFont val="方正仿宋简体"/>
        <family val="4"/>
      </rPr>
      <t>彩票市场调控资金收入</t>
    </r>
  </si>
  <si>
    <t>1030199</t>
  </si>
  <si>
    <r>
      <rPr>
        <sz val="12"/>
        <color indexed="8"/>
        <rFont val="方正仿宋简体"/>
        <family val="4"/>
      </rPr>
      <t>十六、其他政府性基金收入</t>
    </r>
  </si>
  <si>
    <t>10310</t>
  </si>
  <si>
    <r>
      <rPr>
        <sz val="12"/>
        <color indexed="8"/>
        <rFont val="方正仿宋简体"/>
        <family val="4"/>
      </rPr>
      <t>十七、专项债券对应项目专项收入</t>
    </r>
  </si>
  <si>
    <r>
      <t xml:space="preserve">  </t>
    </r>
    <r>
      <rPr>
        <sz val="12"/>
        <color indexed="8"/>
        <rFont val="方正仿宋简体"/>
        <family val="4"/>
      </rPr>
      <t>其他地方自行试点项目收益专项债券对应项目专项收入</t>
    </r>
  </si>
  <si>
    <t>地方政府性基金收入合计</t>
  </si>
  <si>
    <t>10504</t>
  </si>
  <si>
    <r>
      <rPr>
        <sz val="12"/>
        <color indexed="8"/>
        <rFont val="方正仿宋简体"/>
        <family val="4"/>
      </rPr>
      <t>地方政府专项债务收入</t>
    </r>
  </si>
  <si>
    <r>
      <t xml:space="preserve">  </t>
    </r>
    <r>
      <rPr>
        <sz val="12"/>
        <rFont val="方正仿宋简体"/>
        <family val="4"/>
      </rPr>
      <t>政府性基金转移收入</t>
    </r>
  </si>
  <si>
    <r>
      <t xml:space="preserve">    </t>
    </r>
    <r>
      <rPr>
        <sz val="12"/>
        <rFont val="方正仿宋简体"/>
        <family val="4"/>
      </rPr>
      <t>政府性基金补助收入</t>
    </r>
  </si>
  <si>
    <r>
      <t xml:space="preserve">    </t>
    </r>
    <r>
      <rPr>
        <sz val="12"/>
        <rFont val="方正仿宋简体"/>
        <family val="4"/>
      </rPr>
      <t>抗疫特别国债转移支付收入</t>
    </r>
  </si>
  <si>
    <t>1100404</t>
  </si>
  <si>
    <r>
      <t xml:space="preserve">    </t>
    </r>
    <r>
      <rPr>
        <sz val="12"/>
        <rFont val="方正仿宋简体"/>
        <family val="4"/>
      </rPr>
      <t>科学技术</t>
    </r>
  </si>
  <si>
    <t>1100405</t>
  </si>
  <si>
    <r>
      <t xml:space="preserve">    </t>
    </r>
    <r>
      <rPr>
        <sz val="12"/>
        <rFont val="方正仿宋简体"/>
        <family val="4"/>
      </rPr>
      <t>文化旅游体育与传媒</t>
    </r>
  </si>
  <si>
    <t>1100406</t>
  </si>
  <si>
    <r>
      <t xml:space="preserve">    </t>
    </r>
    <r>
      <rPr>
        <sz val="12"/>
        <rFont val="方正仿宋简体"/>
        <family val="4"/>
      </rPr>
      <t>社会保障和就业</t>
    </r>
  </si>
  <si>
    <t>1100407</t>
  </si>
  <si>
    <t>1100408</t>
  </si>
  <si>
    <r>
      <t xml:space="preserve">    </t>
    </r>
    <r>
      <rPr>
        <sz val="12"/>
        <rFont val="方正仿宋简体"/>
        <family val="4"/>
      </rPr>
      <t>城乡社区</t>
    </r>
  </si>
  <si>
    <t>1100409</t>
  </si>
  <si>
    <r>
      <t xml:space="preserve">    </t>
    </r>
    <r>
      <rPr>
        <sz val="12"/>
        <rFont val="方正仿宋简体"/>
        <family val="4"/>
      </rPr>
      <t>农林水</t>
    </r>
  </si>
  <si>
    <t>1100410</t>
  </si>
  <si>
    <t>1100411</t>
  </si>
  <si>
    <r>
      <t xml:space="preserve">    </t>
    </r>
    <r>
      <rPr>
        <sz val="12"/>
        <rFont val="方正仿宋简体"/>
        <family val="4"/>
      </rPr>
      <t>资源勘探工业信息等</t>
    </r>
  </si>
  <si>
    <t>1100499</t>
  </si>
  <si>
    <r>
      <t xml:space="preserve">    </t>
    </r>
    <r>
      <rPr>
        <sz val="12"/>
        <rFont val="方正仿宋简体"/>
        <family val="4"/>
      </rPr>
      <t>其他收入</t>
    </r>
  </si>
  <si>
    <t>11006</t>
  </si>
  <si>
    <r>
      <t xml:space="preserve">  </t>
    </r>
    <r>
      <rPr>
        <sz val="12"/>
        <rFont val="方正仿宋简体"/>
        <family val="4"/>
      </rPr>
      <t>上解收入</t>
    </r>
  </si>
  <si>
    <t>1100603</t>
  </si>
  <si>
    <r>
      <t xml:space="preserve">    </t>
    </r>
    <r>
      <rPr>
        <sz val="12"/>
        <rFont val="方正仿宋简体"/>
        <family val="4"/>
      </rPr>
      <t>政府性基金上解收入</t>
    </r>
  </si>
  <si>
    <r>
      <t xml:space="preserve">  </t>
    </r>
    <r>
      <rPr>
        <sz val="12"/>
        <rFont val="方正仿宋简体"/>
        <family val="4"/>
      </rPr>
      <t>上年结余收入</t>
    </r>
  </si>
  <si>
    <r>
      <t xml:space="preserve">  </t>
    </r>
    <r>
      <rPr>
        <sz val="12"/>
        <rFont val="方正仿宋简体"/>
        <family val="4"/>
      </rPr>
      <t>调入资金</t>
    </r>
  </si>
  <si>
    <r>
      <t xml:space="preserve">    </t>
    </r>
    <r>
      <rPr>
        <sz val="12"/>
        <rFont val="方正仿宋简体"/>
        <family val="4"/>
      </rPr>
      <t>调入政府性基金预算资金</t>
    </r>
  </si>
  <si>
    <r>
      <t xml:space="preserve">  </t>
    </r>
    <r>
      <rPr>
        <sz val="12"/>
        <rFont val="方正仿宋简体"/>
        <family val="4"/>
      </rPr>
      <t>地方政府专项债务转贷收入</t>
    </r>
  </si>
  <si>
    <t>政府性基金收入总计</t>
  </si>
  <si>
    <t>207</t>
  </si>
  <si>
    <r>
      <rPr>
        <sz val="12"/>
        <color indexed="8"/>
        <rFont val="方正仿宋简体"/>
        <family val="4"/>
      </rPr>
      <t>一、文化旅游体育与传媒支出</t>
    </r>
  </si>
  <si>
    <r>
      <t xml:space="preserve">   </t>
    </r>
    <r>
      <rPr>
        <sz val="12"/>
        <color indexed="8"/>
        <rFont val="方正仿宋简体"/>
        <family val="4"/>
      </rPr>
      <t>国家电影事业发展专项资金安排的支出</t>
    </r>
  </si>
  <si>
    <t>2070701</t>
  </si>
  <si>
    <r>
      <t xml:space="preserve">      </t>
    </r>
    <r>
      <rPr>
        <sz val="12"/>
        <color indexed="8"/>
        <rFont val="方正仿宋简体"/>
        <family val="4"/>
      </rPr>
      <t>资助国产影片放映</t>
    </r>
  </si>
  <si>
    <t>2070702</t>
  </si>
  <si>
    <r>
      <t xml:space="preserve">      </t>
    </r>
    <r>
      <rPr>
        <sz val="12"/>
        <color indexed="8"/>
        <rFont val="方正仿宋简体"/>
        <family val="4"/>
      </rPr>
      <t>资助影院建设</t>
    </r>
  </si>
  <si>
    <t>2070703</t>
  </si>
  <si>
    <r>
      <t xml:space="preserve">      </t>
    </r>
    <r>
      <rPr>
        <sz val="12"/>
        <color indexed="8"/>
        <rFont val="方正仿宋简体"/>
        <family val="4"/>
      </rPr>
      <t>资助少数民族语电影译制</t>
    </r>
  </si>
  <si>
    <t>2070704</t>
  </si>
  <si>
    <r>
      <t xml:space="preserve">      </t>
    </r>
    <r>
      <rPr>
        <sz val="12"/>
        <color indexed="8"/>
        <rFont val="方正仿宋简体"/>
        <family val="4"/>
      </rPr>
      <t>购买农村电影公益性放映版权服务</t>
    </r>
  </si>
  <si>
    <t>2070799</t>
  </si>
  <si>
    <r>
      <t xml:space="preserve">      </t>
    </r>
    <r>
      <rPr>
        <sz val="12"/>
        <color indexed="8"/>
        <rFont val="方正仿宋简体"/>
        <family val="4"/>
      </rPr>
      <t>其他国家电影事业发展专项资金支出</t>
    </r>
  </si>
  <si>
    <t>20709</t>
  </si>
  <si>
    <r>
      <t xml:space="preserve">   </t>
    </r>
    <r>
      <rPr>
        <sz val="12"/>
        <color indexed="8"/>
        <rFont val="方正仿宋简体"/>
        <family val="4"/>
      </rPr>
      <t>旅游发展基金支出</t>
    </r>
  </si>
  <si>
    <t>2070901</t>
  </si>
  <si>
    <r>
      <t xml:space="preserve">      </t>
    </r>
    <r>
      <rPr>
        <sz val="12"/>
        <color indexed="8"/>
        <rFont val="方正仿宋简体"/>
        <family val="4"/>
      </rPr>
      <t>宣传促销</t>
    </r>
  </si>
  <si>
    <t>2070902</t>
  </si>
  <si>
    <r>
      <t xml:space="preserve">      </t>
    </r>
    <r>
      <rPr>
        <sz val="12"/>
        <color indexed="8"/>
        <rFont val="方正仿宋简体"/>
        <family val="4"/>
      </rPr>
      <t>行业规划</t>
    </r>
  </si>
  <si>
    <t>2070903</t>
  </si>
  <si>
    <r>
      <t xml:space="preserve">      </t>
    </r>
    <r>
      <rPr>
        <sz val="12"/>
        <color indexed="8"/>
        <rFont val="方正仿宋简体"/>
        <family val="4"/>
      </rPr>
      <t>旅游事业补助</t>
    </r>
  </si>
  <si>
    <t>2070904</t>
  </si>
  <si>
    <r>
      <t xml:space="preserve">      </t>
    </r>
    <r>
      <rPr>
        <sz val="12"/>
        <color indexed="8"/>
        <rFont val="方正仿宋简体"/>
        <family val="4"/>
      </rPr>
      <t>地方旅游开发项目补助</t>
    </r>
  </si>
  <si>
    <t>2070999</t>
  </si>
  <si>
    <r>
      <t xml:space="preserve">      </t>
    </r>
    <r>
      <rPr>
        <sz val="12"/>
        <color indexed="8"/>
        <rFont val="方正仿宋简体"/>
        <family val="4"/>
      </rPr>
      <t>其他旅游发展基金支出</t>
    </r>
    <r>
      <rPr>
        <sz val="12"/>
        <color indexed="8"/>
        <rFont val="Times New Roman"/>
        <family val="1"/>
      </rPr>
      <t xml:space="preserve"> </t>
    </r>
  </si>
  <si>
    <t>20710</t>
  </si>
  <si>
    <r>
      <t xml:space="preserve">   </t>
    </r>
    <r>
      <rPr>
        <sz val="12"/>
        <color indexed="8"/>
        <rFont val="方正仿宋简体"/>
        <family val="4"/>
      </rPr>
      <t>国家电影事业发展专项资金对应专项债务收入安排的支出</t>
    </r>
  </si>
  <si>
    <t>2071001</t>
  </si>
  <si>
    <r>
      <t xml:space="preserve">      </t>
    </r>
    <r>
      <rPr>
        <sz val="12"/>
        <color indexed="8"/>
        <rFont val="方正仿宋简体"/>
        <family val="4"/>
      </rPr>
      <t>资助城市影院</t>
    </r>
  </si>
  <si>
    <t>2071099</t>
  </si>
  <si>
    <r>
      <t xml:space="preserve">      </t>
    </r>
    <r>
      <rPr>
        <sz val="12"/>
        <color indexed="8"/>
        <rFont val="方正仿宋简体"/>
        <family val="4"/>
      </rPr>
      <t>其他国家电影事业发展专项资金对应专项债务收入支出</t>
    </r>
  </si>
  <si>
    <t>208</t>
  </si>
  <si>
    <r>
      <rPr>
        <sz val="12"/>
        <color indexed="8"/>
        <rFont val="方正仿宋简体"/>
        <family val="4"/>
      </rPr>
      <t>二、社会保障和就业支出</t>
    </r>
  </si>
  <si>
    <t>20822</t>
  </si>
  <si>
    <r>
      <t xml:space="preserve">    </t>
    </r>
    <r>
      <rPr>
        <sz val="12"/>
        <color indexed="8"/>
        <rFont val="方正仿宋简体"/>
        <family val="4"/>
      </rPr>
      <t>大中型水库移民后期扶持基金支出</t>
    </r>
  </si>
  <si>
    <r>
      <t xml:space="preserve">      </t>
    </r>
    <r>
      <rPr>
        <sz val="12"/>
        <color indexed="8"/>
        <rFont val="方正仿宋简体"/>
        <family val="4"/>
      </rPr>
      <t>移民补助</t>
    </r>
  </si>
  <si>
    <t>2082202</t>
  </si>
  <si>
    <r>
      <t xml:space="preserve">      </t>
    </r>
    <r>
      <rPr>
        <sz val="12"/>
        <color indexed="8"/>
        <rFont val="方正仿宋简体"/>
        <family val="4"/>
      </rPr>
      <t>基础设施建设和经济发展</t>
    </r>
  </si>
  <si>
    <t>2082299</t>
  </si>
  <si>
    <r>
      <t xml:space="preserve">      </t>
    </r>
    <r>
      <rPr>
        <sz val="12"/>
        <color indexed="8"/>
        <rFont val="方正仿宋简体"/>
        <family val="4"/>
      </rPr>
      <t>其他大中型水库移民后期扶持基金支出</t>
    </r>
  </si>
  <si>
    <t>20823</t>
  </si>
  <si>
    <r>
      <t xml:space="preserve">    </t>
    </r>
    <r>
      <rPr>
        <sz val="12"/>
        <color indexed="8"/>
        <rFont val="方正仿宋简体"/>
        <family val="4"/>
      </rPr>
      <t>小型水库移民扶助基金安排的支出</t>
    </r>
  </si>
  <si>
    <t>2082301</t>
  </si>
  <si>
    <t>2082302</t>
  </si>
  <si>
    <t>2082399</t>
  </si>
  <si>
    <r>
      <t xml:space="preserve">      </t>
    </r>
    <r>
      <rPr>
        <sz val="12"/>
        <color indexed="8"/>
        <rFont val="方正仿宋简体"/>
        <family val="4"/>
      </rPr>
      <t>其他小型水库移民扶助基金支出</t>
    </r>
  </si>
  <si>
    <t>20829</t>
  </si>
  <si>
    <r>
      <t xml:space="preserve">    </t>
    </r>
    <r>
      <rPr>
        <sz val="12"/>
        <color indexed="8"/>
        <rFont val="方正仿宋简体"/>
        <family val="4"/>
      </rPr>
      <t>小型水库移民扶助基金对应专项债务收入安排的支出</t>
    </r>
  </si>
  <si>
    <t>2082901</t>
  </si>
  <si>
    <t>2082999</t>
  </si>
  <si>
    <r>
      <t xml:space="preserve">      </t>
    </r>
    <r>
      <rPr>
        <sz val="12"/>
        <color indexed="8"/>
        <rFont val="方正仿宋简体"/>
        <family val="4"/>
      </rPr>
      <t>其他小型水库移民扶助基金对应专项债务收入安排的支出</t>
    </r>
  </si>
  <si>
    <t>211</t>
  </si>
  <si>
    <r>
      <rPr>
        <sz val="12"/>
        <color indexed="8"/>
        <rFont val="方正仿宋简体"/>
        <family val="4"/>
      </rPr>
      <t>三、节能环保支出</t>
    </r>
  </si>
  <si>
    <t>21160</t>
  </si>
  <si>
    <r>
      <t xml:space="preserve">    </t>
    </r>
    <r>
      <rPr>
        <sz val="12"/>
        <color indexed="8"/>
        <rFont val="方正仿宋简体"/>
        <family val="4"/>
      </rPr>
      <t>可再生能源电价附加收入安排的支出</t>
    </r>
  </si>
  <si>
    <r>
      <t xml:space="preserve">      </t>
    </r>
    <r>
      <rPr>
        <sz val="12"/>
        <color indexed="8"/>
        <rFont val="方正仿宋简体"/>
        <family val="4"/>
      </rPr>
      <t>风力发电补助</t>
    </r>
  </si>
  <si>
    <r>
      <t xml:space="preserve">      </t>
    </r>
    <r>
      <rPr>
        <sz val="12"/>
        <color indexed="8"/>
        <rFont val="方正仿宋简体"/>
        <family val="4"/>
      </rPr>
      <t>太阳能发电补助</t>
    </r>
  </si>
  <si>
    <r>
      <t xml:space="preserve">      </t>
    </r>
    <r>
      <rPr>
        <sz val="12"/>
        <color indexed="8"/>
        <rFont val="方正仿宋简体"/>
        <family val="4"/>
      </rPr>
      <t>生物质能发电补助</t>
    </r>
  </si>
  <si>
    <r>
      <t xml:space="preserve">      </t>
    </r>
    <r>
      <rPr>
        <sz val="12"/>
        <color indexed="8"/>
        <rFont val="方正仿宋简体"/>
        <family val="4"/>
      </rPr>
      <t>其他可再生能源电价附加收入安排的支出</t>
    </r>
  </si>
  <si>
    <r>
      <t xml:space="preserve">    </t>
    </r>
    <r>
      <rPr>
        <sz val="12"/>
        <color indexed="8"/>
        <rFont val="方正仿宋简体"/>
        <family val="4"/>
      </rPr>
      <t>废弃电器电子产品处理基金支出</t>
    </r>
  </si>
  <si>
    <r>
      <t xml:space="preserve">      </t>
    </r>
    <r>
      <rPr>
        <sz val="12"/>
        <color indexed="8"/>
        <rFont val="方正仿宋简体"/>
        <family val="4"/>
      </rPr>
      <t>回收处理费用补贴</t>
    </r>
  </si>
  <si>
    <r>
      <t xml:space="preserve">      </t>
    </r>
    <r>
      <rPr>
        <sz val="12"/>
        <color indexed="8"/>
        <rFont val="方正仿宋简体"/>
        <family val="4"/>
      </rPr>
      <t>信息系统建设</t>
    </r>
  </si>
  <si>
    <r>
      <t xml:space="preserve">      </t>
    </r>
    <r>
      <rPr>
        <sz val="12"/>
        <color indexed="8"/>
        <rFont val="方正仿宋简体"/>
        <family val="4"/>
      </rPr>
      <t>基金征管经费</t>
    </r>
  </si>
  <si>
    <r>
      <t xml:space="preserve">      </t>
    </r>
    <r>
      <rPr>
        <sz val="12"/>
        <color indexed="8"/>
        <rFont val="方正仿宋简体"/>
        <family val="4"/>
      </rPr>
      <t>其他废弃电器电子产品处理基金支出</t>
    </r>
  </si>
  <si>
    <t>212</t>
  </si>
  <si>
    <r>
      <rPr>
        <sz val="12"/>
        <color indexed="8"/>
        <rFont val="方正仿宋简体"/>
        <family val="4"/>
      </rPr>
      <t>四、城乡社区支出</t>
    </r>
  </si>
  <si>
    <t>21208</t>
  </si>
  <si>
    <r>
      <t xml:space="preserve">    </t>
    </r>
    <r>
      <rPr>
        <sz val="12"/>
        <color indexed="8"/>
        <rFont val="方正仿宋简体"/>
        <family val="4"/>
      </rPr>
      <t>国有土地使用权出让收入安排的支出</t>
    </r>
  </si>
  <si>
    <r>
      <t xml:space="preserve">      </t>
    </r>
    <r>
      <rPr>
        <sz val="12"/>
        <color indexed="8"/>
        <rFont val="方正仿宋简体"/>
        <family val="4"/>
      </rPr>
      <t>征地和拆迁补偿支出</t>
    </r>
  </si>
  <si>
    <t>2120802</t>
  </si>
  <si>
    <r>
      <t xml:space="preserve">      </t>
    </r>
    <r>
      <rPr>
        <sz val="12"/>
        <color indexed="8"/>
        <rFont val="方正仿宋简体"/>
        <family val="4"/>
      </rPr>
      <t>土地开发支出</t>
    </r>
  </si>
  <si>
    <t>2120803</t>
  </si>
  <si>
    <r>
      <t xml:space="preserve">      </t>
    </r>
    <r>
      <rPr>
        <sz val="12"/>
        <color indexed="8"/>
        <rFont val="方正仿宋简体"/>
        <family val="4"/>
      </rPr>
      <t>城市建设支出</t>
    </r>
  </si>
  <si>
    <t>2120804</t>
  </si>
  <si>
    <r>
      <t xml:space="preserve">      </t>
    </r>
    <r>
      <rPr>
        <sz val="12"/>
        <color indexed="8"/>
        <rFont val="方正仿宋简体"/>
        <family val="4"/>
      </rPr>
      <t>农村基础设施建设支出</t>
    </r>
  </si>
  <si>
    <t>2120805</t>
  </si>
  <si>
    <r>
      <t xml:space="preserve">      </t>
    </r>
    <r>
      <rPr>
        <sz val="12"/>
        <color indexed="8"/>
        <rFont val="方正仿宋简体"/>
        <family val="4"/>
      </rPr>
      <t>补助被征地农民支出</t>
    </r>
  </si>
  <si>
    <t>2120806</t>
  </si>
  <si>
    <r>
      <t xml:space="preserve">      </t>
    </r>
    <r>
      <rPr>
        <sz val="12"/>
        <color indexed="8"/>
        <rFont val="方正仿宋简体"/>
        <family val="4"/>
      </rPr>
      <t>土地出让业务支出</t>
    </r>
  </si>
  <si>
    <t>2120807</t>
  </si>
  <si>
    <r>
      <t xml:space="preserve">      </t>
    </r>
    <r>
      <rPr>
        <sz val="12"/>
        <color indexed="8"/>
        <rFont val="方正仿宋简体"/>
        <family val="4"/>
      </rPr>
      <t>廉租住房支出</t>
    </r>
  </si>
  <si>
    <t>2120809</t>
  </si>
  <si>
    <r>
      <t xml:space="preserve">      </t>
    </r>
    <r>
      <rPr>
        <sz val="12"/>
        <color indexed="8"/>
        <rFont val="方正仿宋简体"/>
        <family val="4"/>
      </rPr>
      <t>支付破产或改制企业职工安置费</t>
    </r>
  </si>
  <si>
    <t>2120810</t>
  </si>
  <si>
    <r>
      <t xml:space="preserve">      </t>
    </r>
    <r>
      <rPr>
        <sz val="12"/>
        <color indexed="8"/>
        <rFont val="方正仿宋简体"/>
        <family val="4"/>
      </rPr>
      <t>棚户区改造支出</t>
    </r>
  </si>
  <si>
    <t>2120811</t>
  </si>
  <si>
    <r>
      <t xml:space="preserve">      </t>
    </r>
    <r>
      <rPr>
        <sz val="12"/>
        <color indexed="8"/>
        <rFont val="方正仿宋简体"/>
        <family val="4"/>
      </rPr>
      <t>公共租赁住房支出</t>
    </r>
  </si>
  <si>
    <t>2120813</t>
  </si>
  <si>
    <r>
      <t xml:space="preserve">      </t>
    </r>
    <r>
      <rPr>
        <sz val="12"/>
        <color indexed="8"/>
        <rFont val="方正仿宋简体"/>
        <family val="4"/>
      </rPr>
      <t>保障性住房租金补贴</t>
    </r>
  </si>
  <si>
    <t>2120899</t>
  </si>
  <si>
    <r>
      <t xml:space="preserve">      </t>
    </r>
    <r>
      <rPr>
        <sz val="12"/>
        <color indexed="8"/>
        <rFont val="方正仿宋简体"/>
        <family val="4"/>
      </rPr>
      <t>其他国有土地使用权出让收入安排的支出</t>
    </r>
  </si>
  <si>
    <t>21210</t>
  </si>
  <si>
    <r>
      <t xml:space="preserve">    </t>
    </r>
    <r>
      <rPr>
        <sz val="12"/>
        <color indexed="8"/>
        <rFont val="方正仿宋简体"/>
        <family val="4"/>
      </rPr>
      <t>国有土地收益基金安排的支出</t>
    </r>
  </si>
  <si>
    <t>2121001</t>
  </si>
  <si>
    <t>2121002</t>
  </si>
  <si>
    <t>2121099</t>
  </si>
  <si>
    <r>
      <t xml:space="preserve">      </t>
    </r>
    <r>
      <rPr>
        <sz val="12"/>
        <color indexed="8"/>
        <rFont val="方正仿宋简体"/>
        <family val="4"/>
      </rPr>
      <t>其他国有土地收益基金支出</t>
    </r>
  </si>
  <si>
    <t>21211</t>
  </si>
  <si>
    <r>
      <t xml:space="preserve">    </t>
    </r>
    <r>
      <rPr>
        <sz val="12"/>
        <color indexed="8"/>
        <rFont val="方正仿宋简体"/>
        <family val="4"/>
      </rPr>
      <t>农业土地开发资金安排的支出</t>
    </r>
  </si>
  <si>
    <t>21213</t>
  </si>
  <si>
    <r>
      <t xml:space="preserve">    </t>
    </r>
    <r>
      <rPr>
        <sz val="12"/>
        <color indexed="8"/>
        <rFont val="方正仿宋简体"/>
        <family val="4"/>
      </rPr>
      <t>城市基础设施配套费安排的支出</t>
    </r>
  </si>
  <si>
    <t>2121301</t>
  </si>
  <si>
    <r>
      <t xml:space="preserve">      </t>
    </r>
    <r>
      <rPr>
        <sz val="12"/>
        <color indexed="8"/>
        <rFont val="方正仿宋简体"/>
        <family val="4"/>
      </rPr>
      <t>城市公共设施</t>
    </r>
  </si>
  <si>
    <t>2121302</t>
  </si>
  <si>
    <r>
      <t xml:space="preserve">      </t>
    </r>
    <r>
      <rPr>
        <sz val="12"/>
        <color indexed="8"/>
        <rFont val="方正仿宋简体"/>
        <family val="4"/>
      </rPr>
      <t>城市环境卫生</t>
    </r>
  </si>
  <si>
    <t>2121303</t>
  </si>
  <si>
    <r>
      <t xml:space="preserve">      </t>
    </r>
    <r>
      <rPr>
        <sz val="12"/>
        <color indexed="8"/>
        <rFont val="方正仿宋简体"/>
        <family val="4"/>
      </rPr>
      <t>公有房屋</t>
    </r>
  </si>
  <si>
    <t>2121304</t>
  </si>
  <si>
    <r>
      <t xml:space="preserve">      </t>
    </r>
    <r>
      <rPr>
        <sz val="12"/>
        <color indexed="8"/>
        <rFont val="方正仿宋简体"/>
        <family val="4"/>
      </rPr>
      <t>城市防洪</t>
    </r>
  </si>
  <si>
    <t>2121399</t>
  </si>
  <si>
    <r>
      <t xml:space="preserve">      </t>
    </r>
    <r>
      <rPr>
        <sz val="12"/>
        <color indexed="8"/>
        <rFont val="方正仿宋简体"/>
        <family val="4"/>
      </rPr>
      <t>其他城市基础设施配套费安排的支出</t>
    </r>
  </si>
  <si>
    <t>21214</t>
  </si>
  <si>
    <r>
      <t xml:space="preserve">    </t>
    </r>
    <r>
      <rPr>
        <sz val="12"/>
        <color indexed="8"/>
        <rFont val="方正仿宋简体"/>
        <family val="4"/>
      </rPr>
      <t>污水处理费收入安排的支出</t>
    </r>
  </si>
  <si>
    <t>2121401</t>
  </si>
  <si>
    <r>
      <t xml:space="preserve">      </t>
    </r>
    <r>
      <rPr>
        <sz val="12"/>
        <color indexed="8"/>
        <rFont val="方正仿宋简体"/>
        <family val="4"/>
      </rPr>
      <t>污水处理设施建设和运营</t>
    </r>
  </si>
  <si>
    <t>2121402</t>
  </si>
  <si>
    <r>
      <t xml:space="preserve">      </t>
    </r>
    <r>
      <rPr>
        <sz val="12"/>
        <color indexed="8"/>
        <rFont val="方正仿宋简体"/>
        <family val="4"/>
      </rPr>
      <t>代征手续费</t>
    </r>
  </si>
  <si>
    <t>2121499</t>
  </si>
  <si>
    <r>
      <t xml:space="preserve">      </t>
    </r>
    <r>
      <rPr>
        <sz val="12"/>
        <color indexed="8"/>
        <rFont val="方正仿宋简体"/>
        <family val="4"/>
      </rPr>
      <t>其他污水处理费安排的支出</t>
    </r>
  </si>
  <si>
    <t>21215</t>
  </si>
  <si>
    <r>
      <t xml:space="preserve">    </t>
    </r>
    <r>
      <rPr>
        <sz val="12"/>
        <color indexed="8"/>
        <rFont val="方正仿宋简体"/>
        <family val="4"/>
      </rPr>
      <t>土地储备专项债券收入安排的支出</t>
    </r>
  </si>
  <si>
    <t>2121501</t>
  </si>
  <si>
    <t>2121502</t>
  </si>
  <si>
    <t>2121599</t>
  </si>
  <si>
    <r>
      <t xml:space="preserve">      </t>
    </r>
    <r>
      <rPr>
        <sz val="12"/>
        <color indexed="8"/>
        <rFont val="方正仿宋简体"/>
        <family val="4"/>
      </rPr>
      <t>其他土地储备专项债券收入安排的支出</t>
    </r>
  </si>
  <si>
    <t>21216</t>
  </si>
  <si>
    <r>
      <t xml:space="preserve">    </t>
    </r>
    <r>
      <rPr>
        <sz val="12"/>
        <color indexed="8"/>
        <rFont val="方正仿宋简体"/>
        <family val="4"/>
      </rPr>
      <t>棚户区改造专项债券收入安排的支出</t>
    </r>
  </si>
  <si>
    <t>2121601</t>
  </si>
  <si>
    <t>2121602</t>
  </si>
  <si>
    <t>2121699</t>
  </si>
  <si>
    <r>
      <t xml:space="preserve">      </t>
    </r>
    <r>
      <rPr>
        <sz val="12"/>
        <color indexed="8"/>
        <rFont val="方正仿宋简体"/>
        <family val="4"/>
      </rPr>
      <t>其他棚户区改造专项债券收入安排的支出</t>
    </r>
  </si>
  <si>
    <t>21217</t>
  </si>
  <si>
    <r>
      <t xml:space="preserve">    </t>
    </r>
    <r>
      <rPr>
        <sz val="12"/>
        <color indexed="8"/>
        <rFont val="方正仿宋简体"/>
        <family val="4"/>
      </rPr>
      <t>城市基础设施配套费对应专项债务收入安排的支出</t>
    </r>
  </si>
  <si>
    <t>2121701</t>
  </si>
  <si>
    <t>2121702</t>
  </si>
  <si>
    <t>2121703</t>
  </si>
  <si>
    <t>2121704</t>
  </si>
  <si>
    <t>2121799</t>
  </si>
  <si>
    <r>
      <t xml:space="preserve">      </t>
    </r>
    <r>
      <rPr>
        <sz val="12"/>
        <color indexed="8"/>
        <rFont val="方正仿宋简体"/>
        <family val="4"/>
      </rPr>
      <t>其他城市基础设施配套费对应专项债务收入安排的支出</t>
    </r>
  </si>
  <si>
    <t>21218</t>
  </si>
  <si>
    <r>
      <t xml:space="preserve">    </t>
    </r>
    <r>
      <rPr>
        <sz val="12"/>
        <color indexed="8"/>
        <rFont val="方正仿宋简体"/>
        <family val="4"/>
      </rPr>
      <t>污水处理费对应专项债务收入安排的支出</t>
    </r>
  </si>
  <si>
    <t>2121801</t>
  </si>
  <si>
    <t>2121899</t>
  </si>
  <si>
    <r>
      <t xml:space="preserve">      </t>
    </r>
    <r>
      <rPr>
        <sz val="12"/>
        <color indexed="8"/>
        <rFont val="方正仿宋简体"/>
        <family val="4"/>
      </rPr>
      <t>其他污水处理费对应专项债务收入安排的支出</t>
    </r>
  </si>
  <si>
    <t>21219</t>
  </si>
  <si>
    <r>
      <t xml:space="preserve">    </t>
    </r>
    <r>
      <rPr>
        <sz val="12"/>
        <color indexed="8"/>
        <rFont val="方正仿宋简体"/>
        <family val="4"/>
      </rPr>
      <t>国有土地使用权出让收入对应专项债务收入安排的支出</t>
    </r>
  </si>
  <si>
    <t>2121901</t>
  </si>
  <si>
    <t>2121902</t>
  </si>
  <si>
    <t>2121903</t>
  </si>
  <si>
    <t>2121904</t>
  </si>
  <si>
    <t>2121905</t>
  </si>
  <si>
    <t>2121906</t>
  </si>
  <si>
    <t>2121907</t>
  </si>
  <si>
    <t>2121999</t>
  </si>
  <si>
    <r>
      <t xml:space="preserve">      </t>
    </r>
    <r>
      <rPr>
        <sz val="12"/>
        <color indexed="8"/>
        <rFont val="方正仿宋简体"/>
        <family val="4"/>
      </rPr>
      <t>其他国有土地使用权出让收入对应专项债务收入安排的支出</t>
    </r>
  </si>
  <si>
    <t>213</t>
  </si>
  <si>
    <r>
      <rPr>
        <sz val="12"/>
        <color indexed="8"/>
        <rFont val="方正仿宋简体"/>
        <family val="4"/>
      </rPr>
      <t>五、农林水支出</t>
    </r>
  </si>
  <si>
    <t>21366</t>
  </si>
  <si>
    <r>
      <t xml:space="preserve">    </t>
    </r>
    <r>
      <rPr>
        <sz val="12"/>
        <color indexed="8"/>
        <rFont val="方正仿宋简体"/>
        <family val="4"/>
      </rPr>
      <t>大中型水库库区基金安排的支出</t>
    </r>
  </si>
  <si>
    <t>2136601</t>
  </si>
  <si>
    <t>2136602</t>
  </si>
  <si>
    <r>
      <t xml:space="preserve">      </t>
    </r>
    <r>
      <rPr>
        <sz val="12"/>
        <color indexed="8"/>
        <rFont val="方正仿宋简体"/>
        <family val="4"/>
      </rPr>
      <t>解决移民遗留问题</t>
    </r>
  </si>
  <si>
    <t>2136603</t>
  </si>
  <si>
    <r>
      <t xml:space="preserve">      </t>
    </r>
    <r>
      <rPr>
        <sz val="12"/>
        <color indexed="8"/>
        <rFont val="方正仿宋简体"/>
        <family val="4"/>
      </rPr>
      <t>库区防护工程维护</t>
    </r>
  </si>
  <si>
    <t>2136699</t>
  </si>
  <si>
    <r>
      <t xml:space="preserve">      </t>
    </r>
    <r>
      <rPr>
        <sz val="12"/>
        <color indexed="8"/>
        <rFont val="方正仿宋简体"/>
        <family val="4"/>
      </rPr>
      <t>其他大中型水库库区基金支出</t>
    </r>
  </si>
  <si>
    <t>21367</t>
  </si>
  <si>
    <r>
      <t xml:space="preserve">    </t>
    </r>
    <r>
      <rPr>
        <sz val="12"/>
        <color indexed="8"/>
        <rFont val="方正仿宋简体"/>
        <family val="4"/>
      </rPr>
      <t>三峡水库库区基金支出</t>
    </r>
  </si>
  <si>
    <t>2136701</t>
  </si>
  <si>
    <t>2136702</t>
  </si>
  <si>
    <t>2136703</t>
  </si>
  <si>
    <r>
      <t xml:space="preserve">      </t>
    </r>
    <r>
      <rPr>
        <sz val="12"/>
        <color indexed="8"/>
        <rFont val="方正仿宋简体"/>
        <family val="4"/>
      </rPr>
      <t>库区维护和管理</t>
    </r>
  </si>
  <si>
    <t>2136799</t>
  </si>
  <si>
    <r>
      <t xml:space="preserve">      </t>
    </r>
    <r>
      <rPr>
        <sz val="12"/>
        <color indexed="8"/>
        <rFont val="方正仿宋简体"/>
        <family val="4"/>
      </rPr>
      <t>其他三峡水库库区基金支出</t>
    </r>
  </si>
  <si>
    <t>21369</t>
  </si>
  <si>
    <r>
      <t xml:space="preserve">    </t>
    </r>
    <r>
      <rPr>
        <sz val="12"/>
        <color indexed="8"/>
        <rFont val="方正仿宋简体"/>
        <family val="4"/>
      </rPr>
      <t>国家重大水利工程建设基金安排的支出</t>
    </r>
  </si>
  <si>
    <t>2136901</t>
  </si>
  <si>
    <r>
      <t xml:space="preserve">      </t>
    </r>
    <r>
      <rPr>
        <sz val="12"/>
        <color indexed="8"/>
        <rFont val="方正仿宋简体"/>
        <family val="4"/>
      </rPr>
      <t>南水北调工程建设</t>
    </r>
  </si>
  <si>
    <t>2136902</t>
  </si>
  <si>
    <r>
      <t xml:space="preserve">      </t>
    </r>
    <r>
      <rPr>
        <sz val="12"/>
        <color indexed="8"/>
        <rFont val="方正仿宋简体"/>
        <family val="4"/>
      </rPr>
      <t>三峡后续工作</t>
    </r>
  </si>
  <si>
    <t>2136903</t>
  </si>
  <si>
    <r>
      <t xml:space="preserve">      </t>
    </r>
    <r>
      <rPr>
        <sz val="12"/>
        <color indexed="8"/>
        <rFont val="方正仿宋简体"/>
        <family val="4"/>
      </rPr>
      <t>地方重大水利工程建设</t>
    </r>
  </si>
  <si>
    <t>2136999</t>
  </si>
  <si>
    <r>
      <t xml:space="preserve">      </t>
    </r>
    <r>
      <rPr>
        <sz val="12"/>
        <color indexed="8"/>
        <rFont val="方正仿宋简体"/>
        <family val="4"/>
      </rPr>
      <t>其他重大水利工程建设基金支出</t>
    </r>
  </si>
  <si>
    <r>
      <t xml:space="preserve">    </t>
    </r>
    <r>
      <rPr>
        <sz val="12"/>
        <color indexed="8"/>
        <rFont val="方正仿宋简体"/>
        <family val="4"/>
      </rPr>
      <t>大中型水库库区基金对应专项债务收入安排的支出</t>
    </r>
  </si>
  <si>
    <r>
      <t xml:space="preserve">      </t>
    </r>
    <r>
      <rPr>
        <sz val="12"/>
        <color indexed="8"/>
        <rFont val="方正仿宋简体"/>
        <family val="4"/>
      </rPr>
      <t>其他大中型水库库区基金对应专项债务收入支出</t>
    </r>
  </si>
  <si>
    <r>
      <t xml:space="preserve">    </t>
    </r>
    <r>
      <rPr>
        <sz val="12"/>
        <color indexed="8"/>
        <rFont val="方正仿宋简体"/>
        <family val="4"/>
      </rPr>
      <t>国家重大水利工程建设基金对应专项债务收入安排的支出</t>
    </r>
  </si>
  <si>
    <r>
      <t xml:space="preserve">      </t>
    </r>
    <r>
      <rPr>
        <sz val="12"/>
        <color indexed="8"/>
        <rFont val="方正仿宋简体"/>
        <family val="4"/>
      </rPr>
      <t>三峡工程后续工作</t>
    </r>
  </si>
  <si>
    <r>
      <t xml:space="preserve">      </t>
    </r>
    <r>
      <rPr>
        <sz val="12"/>
        <color indexed="8"/>
        <rFont val="方正仿宋简体"/>
        <family val="4"/>
      </rPr>
      <t>其他重大水利工程建设基金对应专项债务收入支出</t>
    </r>
  </si>
  <si>
    <t>214</t>
  </si>
  <si>
    <r>
      <rPr>
        <sz val="12"/>
        <color indexed="8"/>
        <rFont val="方正仿宋简体"/>
        <family val="4"/>
      </rPr>
      <t>六、交通运输支出</t>
    </r>
  </si>
  <si>
    <t>21460</t>
  </si>
  <si>
    <r>
      <t xml:space="preserve">    </t>
    </r>
    <r>
      <rPr>
        <sz val="12"/>
        <color indexed="8"/>
        <rFont val="方正仿宋简体"/>
        <family val="4"/>
      </rPr>
      <t>海南省高等级公路车辆通行附加费安排的支出</t>
    </r>
  </si>
  <si>
    <t>2146001</t>
  </si>
  <si>
    <r>
      <t xml:space="preserve">      </t>
    </r>
    <r>
      <rPr>
        <sz val="12"/>
        <color indexed="8"/>
        <rFont val="方正仿宋简体"/>
        <family val="4"/>
      </rPr>
      <t>公路建设</t>
    </r>
  </si>
  <si>
    <t>2146002</t>
  </si>
  <si>
    <r>
      <t xml:space="preserve">      </t>
    </r>
    <r>
      <rPr>
        <sz val="12"/>
        <color indexed="8"/>
        <rFont val="方正仿宋简体"/>
        <family val="4"/>
      </rPr>
      <t>公路养护</t>
    </r>
  </si>
  <si>
    <t>2146003</t>
  </si>
  <si>
    <r>
      <t xml:space="preserve">      </t>
    </r>
    <r>
      <rPr>
        <sz val="12"/>
        <color indexed="8"/>
        <rFont val="方正仿宋简体"/>
        <family val="4"/>
      </rPr>
      <t>公路还贷</t>
    </r>
  </si>
  <si>
    <t>2146099</t>
  </si>
  <si>
    <r>
      <t xml:space="preserve">      </t>
    </r>
    <r>
      <rPr>
        <sz val="12"/>
        <color indexed="8"/>
        <rFont val="方正仿宋简体"/>
        <family val="4"/>
      </rPr>
      <t>其他海南省高等级公路车辆通行附加费安排的支出</t>
    </r>
  </si>
  <si>
    <t>21462</t>
  </si>
  <si>
    <r>
      <t xml:space="preserve">    </t>
    </r>
    <r>
      <rPr>
        <sz val="12"/>
        <color indexed="8"/>
        <rFont val="方正仿宋简体"/>
        <family val="4"/>
      </rPr>
      <t>车辆通行费安排的支出</t>
    </r>
  </si>
  <si>
    <t>2146201</t>
  </si>
  <si>
    <t>2146202</t>
  </si>
  <si>
    <r>
      <t xml:space="preserve">      </t>
    </r>
    <r>
      <rPr>
        <sz val="12"/>
        <color indexed="8"/>
        <rFont val="方正仿宋简体"/>
        <family val="4"/>
      </rPr>
      <t>政府还贷公路养护</t>
    </r>
  </si>
  <si>
    <t>2146203</t>
  </si>
  <si>
    <r>
      <t xml:space="preserve">      </t>
    </r>
    <r>
      <rPr>
        <sz val="12"/>
        <color indexed="8"/>
        <rFont val="方正仿宋简体"/>
        <family val="4"/>
      </rPr>
      <t>政府还贷公路管理</t>
    </r>
  </si>
  <si>
    <t>2146299</t>
  </si>
  <si>
    <r>
      <t xml:space="preserve">      </t>
    </r>
    <r>
      <rPr>
        <sz val="12"/>
        <color indexed="8"/>
        <rFont val="方正仿宋简体"/>
        <family val="4"/>
      </rPr>
      <t>其他车辆通行费安排的支出</t>
    </r>
  </si>
  <si>
    <t>21463</t>
  </si>
  <si>
    <r>
      <t xml:space="preserve">    </t>
    </r>
    <r>
      <rPr>
        <sz val="12"/>
        <color indexed="8"/>
        <rFont val="方正仿宋简体"/>
        <family val="4"/>
      </rPr>
      <t>港口建设费安排的支出</t>
    </r>
  </si>
  <si>
    <t>2146301</t>
  </si>
  <si>
    <r>
      <t xml:space="preserve">      </t>
    </r>
    <r>
      <rPr>
        <sz val="12"/>
        <color indexed="8"/>
        <rFont val="方正仿宋简体"/>
        <family val="4"/>
      </rPr>
      <t>港口设施</t>
    </r>
  </si>
  <si>
    <t>2146302</t>
  </si>
  <si>
    <r>
      <t xml:space="preserve">      </t>
    </r>
    <r>
      <rPr>
        <sz val="12"/>
        <color indexed="8"/>
        <rFont val="方正仿宋简体"/>
        <family val="4"/>
      </rPr>
      <t>航道建设和维护</t>
    </r>
  </si>
  <si>
    <t>2146303</t>
  </si>
  <si>
    <r>
      <t xml:space="preserve">      </t>
    </r>
    <r>
      <rPr>
        <sz val="12"/>
        <color indexed="8"/>
        <rFont val="方正仿宋简体"/>
        <family val="4"/>
      </rPr>
      <t>航运保障系统建设</t>
    </r>
  </si>
  <si>
    <t>2146399</t>
  </si>
  <si>
    <r>
      <t xml:space="preserve">      </t>
    </r>
    <r>
      <rPr>
        <sz val="12"/>
        <color indexed="8"/>
        <rFont val="方正仿宋简体"/>
        <family val="4"/>
      </rPr>
      <t>其他港口建设费安排的支出</t>
    </r>
  </si>
  <si>
    <t>21464</t>
  </si>
  <si>
    <r>
      <t xml:space="preserve">    </t>
    </r>
    <r>
      <rPr>
        <sz val="12"/>
        <color indexed="8"/>
        <rFont val="方正仿宋简体"/>
        <family val="4"/>
      </rPr>
      <t>铁路建设基金支出</t>
    </r>
  </si>
  <si>
    <t>2146401</t>
  </si>
  <si>
    <r>
      <t xml:space="preserve">      </t>
    </r>
    <r>
      <rPr>
        <sz val="12"/>
        <color indexed="8"/>
        <rFont val="方正仿宋简体"/>
        <family val="4"/>
      </rPr>
      <t>铁路建设投资</t>
    </r>
  </si>
  <si>
    <t>2146402</t>
  </si>
  <si>
    <r>
      <t xml:space="preserve">      </t>
    </r>
    <r>
      <rPr>
        <sz val="12"/>
        <color indexed="8"/>
        <rFont val="方正仿宋简体"/>
        <family val="4"/>
      </rPr>
      <t>购置铁路机车车辆</t>
    </r>
  </si>
  <si>
    <t>2146403</t>
  </si>
  <si>
    <r>
      <t xml:space="preserve">      </t>
    </r>
    <r>
      <rPr>
        <sz val="12"/>
        <color indexed="8"/>
        <rFont val="方正仿宋简体"/>
        <family val="4"/>
      </rPr>
      <t>铁路还贷</t>
    </r>
  </si>
  <si>
    <t>2146404</t>
  </si>
  <si>
    <r>
      <t xml:space="preserve">      </t>
    </r>
    <r>
      <rPr>
        <sz val="12"/>
        <color indexed="8"/>
        <rFont val="方正仿宋简体"/>
        <family val="4"/>
      </rPr>
      <t>建设项目铺底资金</t>
    </r>
  </si>
  <si>
    <t>2146405</t>
  </si>
  <si>
    <r>
      <t xml:space="preserve">      </t>
    </r>
    <r>
      <rPr>
        <sz val="12"/>
        <color indexed="8"/>
        <rFont val="方正仿宋简体"/>
        <family val="4"/>
      </rPr>
      <t>勘测设计</t>
    </r>
  </si>
  <si>
    <t>2146406</t>
  </si>
  <si>
    <r>
      <t xml:space="preserve">      </t>
    </r>
    <r>
      <rPr>
        <sz val="12"/>
        <color indexed="8"/>
        <rFont val="方正仿宋简体"/>
        <family val="4"/>
      </rPr>
      <t>注册资本金</t>
    </r>
  </si>
  <si>
    <t>2146407</t>
  </si>
  <si>
    <r>
      <t xml:space="preserve">      </t>
    </r>
    <r>
      <rPr>
        <sz val="12"/>
        <color indexed="8"/>
        <rFont val="方正仿宋简体"/>
        <family val="4"/>
      </rPr>
      <t>周转资金</t>
    </r>
  </si>
  <si>
    <t>2146499</t>
  </si>
  <si>
    <r>
      <t xml:space="preserve">      </t>
    </r>
    <r>
      <rPr>
        <sz val="12"/>
        <color indexed="8"/>
        <rFont val="方正仿宋简体"/>
        <family val="4"/>
      </rPr>
      <t>其他铁路建设基金支出</t>
    </r>
  </si>
  <si>
    <t>21468</t>
  </si>
  <si>
    <r>
      <t xml:space="preserve">    </t>
    </r>
    <r>
      <rPr>
        <sz val="12"/>
        <color indexed="8"/>
        <rFont val="方正仿宋简体"/>
        <family val="4"/>
      </rPr>
      <t>船舶油污损害赔偿基金支出</t>
    </r>
  </si>
  <si>
    <t>2146801</t>
  </si>
  <si>
    <r>
      <t xml:space="preserve">      </t>
    </r>
    <r>
      <rPr>
        <sz val="12"/>
        <color indexed="8"/>
        <rFont val="方正仿宋简体"/>
        <family val="4"/>
      </rPr>
      <t>应急处置费用</t>
    </r>
  </si>
  <si>
    <t>2146802</t>
  </si>
  <si>
    <r>
      <t xml:space="preserve">      </t>
    </r>
    <r>
      <rPr>
        <sz val="12"/>
        <color indexed="8"/>
        <rFont val="方正仿宋简体"/>
        <family val="4"/>
      </rPr>
      <t>控制清除污染</t>
    </r>
  </si>
  <si>
    <t>2146803</t>
  </si>
  <si>
    <r>
      <t xml:space="preserve">      </t>
    </r>
    <r>
      <rPr>
        <sz val="12"/>
        <color indexed="8"/>
        <rFont val="方正仿宋简体"/>
        <family val="4"/>
      </rPr>
      <t>损失补偿</t>
    </r>
  </si>
  <si>
    <t>2146804</t>
  </si>
  <si>
    <r>
      <t xml:space="preserve">      </t>
    </r>
    <r>
      <rPr>
        <sz val="12"/>
        <color indexed="8"/>
        <rFont val="方正仿宋简体"/>
        <family val="4"/>
      </rPr>
      <t>生态恢复</t>
    </r>
  </si>
  <si>
    <t>2146805</t>
  </si>
  <si>
    <r>
      <t xml:space="preserve">      </t>
    </r>
    <r>
      <rPr>
        <sz val="12"/>
        <color indexed="8"/>
        <rFont val="方正仿宋简体"/>
        <family val="4"/>
      </rPr>
      <t>监视监测</t>
    </r>
  </si>
  <si>
    <t>2146899</t>
  </si>
  <si>
    <r>
      <t xml:space="preserve">      </t>
    </r>
    <r>
      <rPr>
        <sz val="12"/>
        <color indexed="8"/>
        <rFont val="方正仿宋简体"/>
        <family val="4"/>
      </rPr>
      <t>其他船舶油污损害赔偿基金支出</t>
    </r>
  </si>
  <si>
    <t>21469</t>
  </si>
  <si>
    <r>
      <t xml:space="preserve">    </t>
    </r>
    <r>
      <rPr>
        <sz val="12"/>
        <color indexed="8"/>
        <rFont val="方正仿宋简体"/>
        <family val="4"/>
      </rPr>
      <t>民航发展基金支出</t>
    </r>
  </si>
  <si>
    <t>2146901</t>
  </si>
  <si>
    <r>
      <t xml:space="preserve">      </t>
    </r>
    <r>
      <rPr>
        <sz val="12"/>
        <color indexed="8"/>
        <rFont val="方正仿宋简体"/>
        <family val="4"/>
      </rPr>
      <t>民航机场建设</t>
    </r>
  </si>
  <si>
    <t>2146902</t>
  </si>
  <si>
    <r>
      <t xml:space="preserve">      </t>
    </r>
    <r>
      <rPr>
        <sz val="12"/>
        <color indexed="8"/>
        <rFont val="方正仿宋简体"/>
        <family val="4"/>
      </rPr>
      <t>空管系统建设</t>
    </r>
  </si>
  <si>
    <t>2146903</t>
  </si>
  <si>
    <r>
      <t xml:space="preserve">      </t>
    </r>
    <r>
      <rPr>
        <sz val="12"/>
        <color indexed="8"/>
        <rFont val="方正仿宋简体"/>
        <family val="4"/>
      </rPr>
      <t>民航安全</t>
    </r>
  </si>
  <si>
    <t>2146904</t>
  </si>
  <si>
    <r>
      <t xml:space="preserve">      </t>
    </r>
    <r>
      <rPr>
        <sz val="12"/>
        <color indexed="8"/>
        <rFont val="方正仿宋简体"/>
        <family val="4"/>
      </rPr>
      <t>航线和机场补贴</t>
    </r>
  </si>
  <si>
    <t>2146906</t>
  </si>
  <si>
    <r>
      <t xml:space="preserve">      </t>
    </r>
    <r>
      <rPr>
        <sz val="12"/>
        <color indexed="8"/>
        <rFont val="方正仿宋简体"/>
        <family val="4"/>
      </rPr>
      <t>民航节能减排</t>
    </r>
  </si>
  <si>
    <t>2146907</t>
  </si>
  <si>
    <r>
      <t xml:space="preserve">      </t>
    </r>
    <r>
      <rPr>
        <sz val="12"/>
        <color indexed="8"/>
        <rFont val="方正仿宋简体"/>
        <family val="4"/>
      </rPr>
      <t>通用航空发展</t>
    </r>
  </si>
  <si>
    <t>2146908</t>
  </si>
  <si>
    <r>
      <t xml:space="preserve">      </t>
    </r>
    <r>
      <rPr>
        <sz val="12"/>
        <color indexed="8"/>
        <rFont val="方正仿宋简体"/>
        <family val="4"/>
      </rPr>
      <t>征管经费</t>
    </r>
  </si>
  <si>
    <t>2146999</t>
  </si>
  <si>
    <r>
      <t xml:space="preserve">      </t>
    </r>
    <r>
      <rPr>
        <sz val="12"/>
        <color indexed="8"/>
        <rFont val="方正仿宋简体"/>
        <family val="4"/>
      </rPr>
      <t>其他民航发展基金支出</t>
    </r>
  </si>
  <si>
    <t>21470</t>
  </si>
  <si>
    <r>
      <t xml:space="preserve">    </t>
    </r>
    <r>
      <rPr>
        <sz val="12"/>
        <color indexed="8"/>
        <rFont val="方正仿宋简体"/>
        <family val="4"/>
      </rPr>
      <t>海南省高等级公路车辆通行附加费对应专项债务收入安排的支出</t>
    </r>
  </si>
  <si>
    <t>2147001</t>
  </si>
  <si>
    <t>2147099</t>
  </si>
  <si>
    <r>
      <t xml:space="preserve">      </t>
    </r>
    <r>
      <rPr>
        <sz val="12"/>
        <color indexed="8"/>
        <rFont val="方正仿宋简体"/>
        <family val="4"/>
      </rPr>
      <t>其他海南省高等级公路车辆通行附加费对应专项债务收入安排的支出</t>
    </r>
  </si>
  <si>
    <t>21471</t>
  </si>
  <si>
    <r>
      <t xml:space="preserve">    </t>
    </r>
    <r>
      <rPr>
        <sz val="12"/>
        <color indexed="8"/>
        <rFont val="方正仿宋简体"/>
        <family val="4"/>
      </rPr>
      <t>政府收费公路专项债券收入安排的支出</t>
    </r>
  </si>
  <si>
    <t>2147101</t>
  </si>
  <si>
    <t>2147199</t>
  </si>
  <si>
    <r>
      <t xml:space="preserve">      </t>
    </r>
    <r>
      <rPr>
        <sz val="12"/>
        <color indexed="8"/>
        <rFont val="方正仿宋简体"/>
        <family val="4"/>
      </rPr>
      <t>其他政府收费公路专项债券收入安排的支出</t>
    </r>
  </si>
  <si>
    <t>21472</t>
  </si>
  <si>
    <r>
      <t xml:space="preserve">    </t>
    </r>
    <r>
      <rPr>
        <sz val="12"/>
        <color indexed="8"/>
        <rFont val="方正仿宋简体"/>
        <family val="4"/>
      </rPr>
      <t>车辆通行费对应专项债务收入安排的支出</t>
    </r>
  </si>
  <si>
    <t>21473</t>
  </si>
  <si>
    <r>
      <t xml:space="preserve">    </t>
    </r>
    <r>
      <rPr>
        <sz val="12"/>
        <color indexed="8"/>
        <rFont val="方正仿宋简体"/>
        <family val="4"/>
      </rPr>
      <t>港口建设费对应专项债务收入安排的支出</t>
    </r>
  </si>
  <si>
    <t>2147301</t>
  </si>
  <si>
    <t>2147303</t>
  </si>
  <si>
    <t>2147399</t>
  </si>
  <si>
    <r>
      <t xml:space="preserve">      </t>
    </r>
    <r>
      <rPr>
        <sz val="12"/>
        <color indexed="8"/>
        <rFont val="方正仿宋简体"/>
        <family val="4"/>
      </rPr>
      <t>其他港口建设费对应专项债务收入安排的支出</t>
    </r>
  </si>
  <si>
    <t>215</t>
  </si>
  <si>
    <r>
      <rPr>
        <sz val="12"/>
        <color indexed="8"/>
        <rFont val="方正仿宋简体"/>
        <family val="4"/>
      </rPr>
      <t>七、资源勘探工业信息等支出</t>
    </r>
  </si>
  <si>
    <t>21562</t>
  </si>
  <si>
    <r>
      <t xml:space="preserve">    </t>
    </r>
    <r>
      <rPr>
        <sz val="12"/>
        <color indexed="8"/>
        <rFont val="方正仿宋简体"/>
        <family val="4"/>
      </rPr>
      <t>农网还贷资金支出</t>
    </r>
  </si>
  <si>
    <t>2156202</t>
  </si>
  <si>
    <r>
      <t xml:space="preserve">      </t>
    </r>
    <r>
      <rPr>
        <sz val="12"/>
        <color indexed="8"/>
        <rFont val="方正仿宋简体"/>
        <family val="4"/>
      </rPr>
      <t>地方农网还贷资金支出</t>
    </r>
  </si>
  <si>
    <t>2156299</t>
  </si>
  <si>
    <r>
      <t xml:space="preserve">      </t>
    </r>
    <r>
      <rPr>
        <sz val="12"/>
        <color indexed="8"/>
        <rFont val="方正仿宋简体"/>
        <family val="4"/>
      </rPr>
      <t>其他农网还贷资金支出</t>
    </r>
  </si>
  <si>
    <t>229</t>
  </si>
  <si>
    <r>
      <rPr>
        <sz val="12"/>
        <color indexed="8"/>
        <rFont val="方正仿宋简体"/>
        <family val="4"/>
      </rPr>
      <t>八、其他支出</t>
    </r>
  </si>
  <si>
    <t>22904</t>
  </si>
  <si>
    <r>
      <t xml:space="preserve">    </t>
    </r>
    <r>
      <rPr>
        <sz val="12"/>
        <color indexed="8"/>
        <rFont val="方正仿宋简体"/>
        <family val="4"/>
      </rPr>
      <t>其他政府性基金及对应专项债务收入安排的支出</t>
    </r>
  </si>
  <si>
    <t>2290401</t>
  </si>
  <si>
    <r>
      <t xml:space="preserve">      </t>
    </r>
    <r>
      <rPr>
        <sz val="12"/>
        <color indexed="8"/>
        <rFont val="方正仿宋简体"/>
        <family val="4"/>
      </rPr>
      <t>其他政府性基金安排的支出</t>
    </r>
  </si>
  <si>
    <t>2290402</t>
  </si>
  <si>
    <r>
      <t xml:space="preserve">      </t>
    </r>
    <r>
      <rPr>
        <sz val="12"/>
        <color indexed="8"/>
        <rFont val="方正仿宋简体"/>
        <family val="4"/>
      </rPr>
      <t>其他地方自行试点项目收益专项债券收入安排的支出</t>
    </r>
  </si>
  <si>
    <t>2290403</t>
  </si>
  <si>
    <r>
      <t xml:space="preserve">      </t>
    </r>
    <r>
      <rPr>
        <sz val="12"/>
        <color indexed="8"/>
        <rFont val="方正仿宋简体"/>
        <family val="4"/>
      </rPr>
      <t>其他政府性基金债务收入安排的支出</t>
    </r>
  </si>
  <si>
    <t>22908</t>
  </si>
  <si>
    <r>
      <t xml:space="preserve">    </t>
    </r>
    <r>
      <rPr>
        <sz val="12"/>
        <color indexed="8"/>
        <rFont val="方正仿宋简体"/>
        <family val="4"/>
      </rPr>
      <t>彩票发行销售机构业务费安排的支出</t>
    </r>
  </si>
  <si>
    <t>2290802</t>
  </si>
  <si>
    <r>
      <t xml:space="preserve">      </t>
    </r>
    <r>
      <rPr>
        <sz val="12"/>
        <color indexed="8"/>
        <rFont val="方正仿宋简体"/>
        <family val="4"/>
      </rPr>
      <t>福利彩票发行机构的业务费支出</t>
    </r>
  </si>
  <si>
    <t>2290803</t>
  </si>
  <si>
    <r>
      <t xml:space="preserve">      </t>
    </r>
    <r>
      <rPr>
        <sz val="12"/>
        <color indexed="8"/>
        <rFont val="方正仿宋简体"/>
        <family val="4"/>
      </rPr>
      <t>体育彩票发行机构的业务费支出</t>
    </r>
  </si>
  <si>
    <t>2290804</t>
  </si>
  <si>
    <r>
      <t xml:space="preserve">      </t>
    </r>
    <r>
      <rPr>
        <sz val="12"/>
        <color indexed="8"/>
        <rFont val="方正仿宋简体"/>
        <family val="4"/>
      </rPr>
      <t>福利彩票销售机构的业务费支出</t>
    </r>
  </si>
  <si>
    <t>2290805</t>
  </si>
  <si>
    <r>
      <t xml:space="preserve">      </t>
    </r>
    <r>
      <rPr>
        <sz val="12"/>
        <color indexed="8"/>
        <rFont val="方正仿宋简体"/>
        <family val="4"/>
      </rPr>
      <t>体育彩票销售机构的业务费支出</t>
    </r>
  </si>
  <si>
    <t>2290806</t>
  </si>
  <si>
    <r>
      <t xml:space="preserve">      </t>
    </r>
    <r>
      <rPr>
        <sz val="12"/>
        <color indexed="8"/>
        <rFont val="方正仿宋简体"/>
        <family val="4"/>
      </rPr>
      <t>彩票兑奖周转金支出</t>
    </r>
  </si>
  <si>
    <t>2290807</t>
  </si>
  <si>
    <r>
      <t xml:space="preserve">      </t>
    </r>
    <r>
      <rPr>
        <sz val="12"/>
        <color indexed="8"/>
        <rFont val="方正仿宋简体"/>
        <family val="4"/>
      </rPr>
      <t>彩票发行销售风险基金支出</t>
    </r>
  </si>
  <si>
    <t>2290808</t>
  </si>
  <si>
    <r>
      <t xml:space="preserve">      </t>
    </r>
    <r>
      <rPr>
        <sz val="12"/>
        <color indexed="8"/>
        <rFont val="方正仿宋简体"/>
        <family val="4"/>
      </rPr>
      <t>彩票市场调控资金支出</t>
    </r>
  </si>
  <si>
    <t>2290899</t>
  </si>
  <si>
    <r>
      <t xml:space="preserve">      </t>
    </r>
    <r>
      <rPr>
        <sz val="12"/>
        <color indexed="8"/>
        <rFont val="方正仿宋简体"/>
        <family val="4"/>
      </rPr>
      <t>其他彩票发行销售机构业务费安排的支出</t>
    </r>
  </si>
  <si>
    <t>22960</t>
  </si>
  <si>
    <r>
      <t xml:space="preserve">    </t>
    </r>
    <r>
      <rPr>
        <sz val="12"/>
        <color indexed="8"/>
        <rFont val="方正仿宋简体"/>
        <family val="4"/>
      </rPr>
      <t>彩票公益金安排的支出</t>
    </r>
  </si>
  <si>
    <r>
      <t xml:space="preserve">      </t>
    </r>
    <r>
      <rPr>
        <sz val="12"/>
        <color indexed="8"/>
        <rFont val="方正仿宋简体"/>
        <family val="4"/>
      </rPr>
      <t>用于补充全国社会保障基金的彩票公益金支出</t>
    </r>
  </si>
  <si>
    <t>2296002</t>
  </si>
  <si>
    <r>
      <t xml:space="preserve">      </t>
    </r>
    <r>
      <rPr>
        <sz val="12"/>
        <color indexed="8"/>
        <rFont val="方正仿宋简体"/>
        <family val="4"/>
      </rPr>
      <t>用于社会福利的彩票公益金支出</t>
    </r>
  </si>
  <si>
    <t>2296003</t>
  </si>
  <si>
    <r>
      <t xml:space="preserve">      </t>
    </r>
    <r>
      <rPr>
        <sz val="12"/>
        <color indexed="8"/>
        <rFont val="方正仿宋简体"/>
        <family val="4"/>
      </rPr>
      <t>用于体育事业的彩票公益金支出</t>
    </r>
  </si>
  <si>
    <t>2296004</t>
  </si>
  <si>
    <r>
      <t xml:space="preserve">      </t>
    </r>
    <r>
      <rPr>
        <sz val="12"/>
        <color indexed="8"/>
        <rFont val="方正仿宋简体"/>
        <family val="4"/>
      </rPr>
      <t>用于教育事业的彩票公益金支出</t>
    </r>
  </si>
  <si>
    <t>2296005</t>
  </si>
  <si>
    <r>
      <t xml:space="preserve">      </t>
    </r>
    <r>
      <rPr>
        <sz val="12"/>
        <color indexed="8"/>
        <rFont val="方正仿宋简体"/>
        <family val="4"/>
      </rPr>
      <t>用于红十字事业的彩票公益金支出</t>
    </r>
  </si>
  <si>
    <t>2296006</t>
  </si>
  <si>
    <r>
      <t xml:space="preserve">      </t>
    </r>
    <r>
      <rPr>
        <sz val="12"/>
        <color indexed="8"/>
        <rFont val="方正仿宋简体"/>
        <family val="4"/>
      </rPr>
      <t>用于残疾人事业的彩票公益金支出</t>
    </r>
  </si>
  <si>
    <t>2296010</t>
  </si>
  <si>
    <r>
      <t xml:space="preserve">      </t>
    </r>
    <r>
      <rPr>
        <sz val="12"/>
        <color indexed="8"/>
        <rFont val="方正仿宋简体"/>
        <family val="4"/>
      </rPr>
      <t>用于文化事业的彩票公益金支出</t>
    </r>
  </si>
  <si>
    <t>2296011</t>
  </si>
  <si>
    <r>
      <t xml:space="preserve">      </t>
    </r>
    <r>
      <rPr>
        <sz val="12"/>
        <color indexed="8"/>
        <rFont val="方正仿宋简体"/>
        <family val="4"/>
      </rPr>
      <t>用于扶贫的彩票公益金支出</t>
    </r>
  </si>
  <si>
    <t>2296012</t>
  </si>
  <si>
    <r>
      <t xml:space="preserve">      </t>
    </r>
    <r>
      <rPr>
        <sz val="12"/>
        <color indexed="8"/>
        <rFont val="方正仿宋简体"/>
        <family val="4"/>
      </rPr>
      <t>用于法律援助的彩票公益金支出</t>
    </r>
  </si>
  <si>
    <t>2296013</t>
  </si>
  <si>
    <t xml:space="preserve">      用于城乡医疗救助的彩票公益金支出</t>
  </si>
  <si>
    <t>2296099</t>
  </si>
  <si>
    <r>
      <t xml:space="preserve">      </t>
    </r>
    <r>
      <rPr>
        <sz val="12"/>
        <color indexed="8"/>
        <rFont val="方正仿宋简体"/>
        <family val="4"/>
      </rPr>
      <t>用于其他社会公益事业的彩票公益金支出</t>
    </r>
  </si>
  <si>
    <t>232</t>
  </si>
  <si>
    <r>
      <rPr>
        <sz val="12"/>
        <color indexed="8"/>
        <rFont val="方正仿宋简体"/>
        <family val="4"/>
      </rPr>
      <t>九、债务付息支出</t>
    </r>
  </si>
  <si>
    <t>2320401</t>
  </si>
  <si>
    <r>
      <t xml:space="preserve">      </t>
    </r>
    <r>
      <rPr>
        <sz val="12"/>
        <color indexed="8"/>
        <rFont val="方正仿宋简体"/>
        <family val="4"/>
      </rPr>
      <t>海南省高等级公路车辆通行附加费债务付息支出</t>
    </r>
  </si>
  <si>
    <t>2320402</t>
  </si>
  <si>
    <r>
      <t xml:space="preserve">      </t>
    </r>
    <r>
      <rPr>
        <sz val="12"/>
        <color indexed="8"/>
        <rFont val="方正仿宋简体"/>
        <family val="4"/>
      </rPr>
      <t>港口建设费债务付息支出</t>
    </r>
  </si>
  <si>
    <t>2320405</t>
  </si>
  <si>
    <r>
      <t xml:space="preserve">      </t>
    </r>
    <r>
      <rPr>
        <sz val="12"/>
        <color indexed="8"/>
        <rFont val="方正仿宋简体"/>
        <family val="4"/>
      </rPr>
      <t>国家电影事业发展专项资金债务付息支出</t>
    </r>
  </si>
  <si>
    <t>2320411</t>
  </si>
  <si>
    <r>
      <t xml:space="preserve">      </t>
    </r>
    <r>
      <rPr>
        <sz val="12"/>
        <color indexed="8"/>
        <rFont val="方正仿宋简体"/>
        <family val="4"/>
      </rPr>
      <t>国有土地使用权出让金债务付息支出</t>
    </r>
  </si>
  <si>
    <t>2320413</t>
  </si>
  <si>
    <r>
      <t xml:space="preserve">      </t>
    </r>
    <r>
      <rPr>
        <sz val="12"/>
        <color indexed="8"/>
        <rFont val="方正仿宋简体"/>
        <family val="4"/>
      </rPr>
      <t>农业土地开发资金债务付息支出</t>
    </r>
  </si>
  <si>
    <t>2320414</t>
  </si>
  <si>
    <r>
      <t xml:space="preserve">      </t>
    </r>
    <r>
      <rPr>
        <sz val="12"/>
        <color indexed="8"/>
        <rFont val="方正仿宋简体"/>
        <family val="4"/>
      </rPr>
      <t>大中型水库库区基金债务付息支出</t>
    </r>
  </si>
  <si>
    <t>2320416</t>
  </si>
  <si>
    <r>
      <t xml:space="preserve">      </t>
    </r>
    <r>
      <rPr>
        <sz val="12"/>
        <color indexed="8"/>
        <rFont val="方正仿宋简体"/>
        <family val="4"/>
      </rPr>
      <t>城市基础设施配套费债务付息支出</t>
    </r>
  </si>
  <si>
    <t>2320417</t>
  </si>
  <si>
    <r>
      <t xml:space="preserve">      </t>
    </r>
    <r>
      <rPr>
        <sz val="12"/>
        <color indexed="8"/>
        <rFont val="方正仿宋简体"/>
        <family val="4"/>
      </rPr>
      <t>小型水库移民扶助基金债务付息支出</t>
    </r>
  </si>
  <si>
    <t>2320418</t>
  </si>
  <si>
    <r>
      <t xml:space="preserve">      </t>
    </r>
    <r>
      <rPr>
        <sz val="12"/>
        <color indexed="8"/>
        <rFont val="方正仿宋简体"/>
        <family val="4"/>
      </rPr>
      <t>国家重大水利工程建设基金债务付息支出</t>
    </r>
  </si>
  <si>
    <t>2320419</t>
  </si>
  <si>
    <r>
      <t xml:space="preserve">      </t>
    </r>
    <r>
      <rPr>
        <sz val="12"/>
        <color indexed="8"/>
        <rFont val="方正仿宋简体"/>
        <family val="4"/>
      </rPr>
      <t>车辆通行费债务付息支出</t>
    </r>
  </si>
  <si>
    <t>2320420</t>
  </si>
  <si>
    <r>
      <t xml:space="preserve">      </t>
    </r>
    <r>
      <rPr>
        <sz val="12"/>
        <color indexed="8"/>
        <rFont val="方正仿宋简体"/>
        <family val="4"/>
      </rPr>
      <t>污水处理费债务付息支出</t>
    </r>
  </si>
  <si>
    <t>2320431</t>
  </si>
  <si>
    <r>
      <t xml:space="preserve">      </t>
    </r>
    <r>
      <rPr>
        <sz val="12"/>
        <color indexed="8"/>
        <rFont val="方正仿宋简体"/>
        <family val="4"/>
      </rPr>
      <t>土地储备专项债券付息支出</t>
    </r>
  </si>
  <si>
    <t>2320432</t>
  </si>
  <si>
    <r>
      <t xml:space="preserve">      </t>
    </r>
    <r>
      <rPr>
        <sz val="12"/>
        <color indexed="8"/>
        <rFont val="方正仿宋简体"/>
        <family val="4"/>
      </rPr>
      <t>政府收费公路专项债券付息支出</t>
    </r>
  </si>
  <si>
    <t>2320433</t>
  </si>
  <si>
    <r>
      <t xml:space="preserve">      </t>
    </r>
    <r>
      <rPr>
        <sz val="12"/>
        <color indexed="8"/>
        <rFont val="方正仿宋简体"/>
        <family val="4"/>
      </rPr>
      <t>棚户区改造专项债券付息支出</t>
    </r>
  </si>
  <si>
    <t>2320498</t>
  </si>
  <si>
    <r>
      <t xml:space="preserve">      </t>
    </r>
    <r>
      <rPr>
        <sz val="12"/>
        <color indexed="8"/>
        <rFont val="方正仿宋简体"/>
        <family val="4"/>
      </rPr>
      <t>其他地方自行试点项目收益专项债券付息支出</t>
    </r>
  </si>
  <si>
    <t>2320499</t>
  </si>
  <si>
    <r>
      <t xml:space="preserve">      </t>
    </r>
    <r>
      <rPr>
        <sz val="12"/>
        <color indexed="8"/>
        <rFont val="方正仿宋简体"/>
        <family val="4"/>
      </rPr>
      <t>其他政府性基金债务付息支出</t>
    </r>
  </si>
  <si>
    <t>233</t>
  </si>
  <si>
    <r>
      <rPr>
        <sz val="12"/>
        <color indexed="8"/>
        <rFont val="方正仿宋简体"/>
        <family val="4"/>
      </rPr>
      <t>十、债务发行费用支出</t>
    </r>
  </si>
  <si>
    <r>
      <t xml:space="preserve">    </t>
    </r>
    <r>
      <rPr>
        <sz val="12"/>
        <color indexed="8"/>
        <rFont val="方正仿宋简体"/>
        <family val="4"/>
      </rPr>
      <t>地方政府专项债务发行费用支出</t>
    </r>
  </si>
  <si>
    <t>2330401</t>
  </si>
  <si>
    <r>
      <t xml:space="preserve">      </t>
    </r>
    <r>
      <rPr>
        <sz val="12"/>
        <color indexed="8"/>
        <rFont val="方正仿宋简体"/>
        <family val="4"/>
      </rPr>
      <t>海南省高等级公路车辆通行附加费债务发行费用支出</t>
    </r>
  </si>
  <si>
    <t>2330402</t>
  </si>
  <si>
    <r>
      <t xml:space="preserve">      </t>
    </r>
    <r>
      <rPr>
        <sz val="12"/>
        <color indexed="8"/>
        <rFont val="方正仿宋简体"/>
        <family val="4"/>
      </rPr>
      <t>港口建设费债务发行费用支出</t>
    </r>
  </si>
  <si>
    <t>2330405</t>
  </si>
  <si>
    <r>
      <t xml:space="preserve">      </t>
    </r>
    <r>
      <rPr>
        <sz val="12"/>
        <color indexed="8"/>
        <rFont val="方正仿宋简体"/>
        <family val="4"/>
      </rPr>
      <t>国家电影事业发展专项资金债务发行费用支出</t>
    </r>
  </si>
  <si>
    <t>2330411</t>
  </si>
  <si>
    <r>
      <t xml:space="preserve">      </t>
    </r>
    <r>
      <rPr>
        <sz val="12"/>
        <color indexed="8"/>
        <rFont val="方正仿宋简体"/>
        <family val="4"/>
      </rPr>
      <t>国有土地使用权出让金债务发行费用支出</t>
    </r>
  </si>
  <si>
    <t>2330413</t>
  </si>
  <si>
    <r>
      <t xml:space="preserve">      </t>
    </r>
    <r>
      <rPr>
        <sz val="12"/>
        <color indexed="8"/>
        <rFont val="方正仿宋简体"/>
        <family val="4"/>
      </rPr>
      <t>农业土地开发资金债务发行费用支出</t>
    </r>
  </si>
  <si>
    <t>2330414</t>
  </si>
  <si>
    <r>
      <t xml:space="preserve">      </t>
    </r>
    <r>
      <rPr>
        <sz val="12"/>
        <color indexed="8"/>
        <rFont val="方正仿宋简体"/>
        <family val="4"/>
      </rPr>
      <t>大中型水库库区基金债务发行费用支出</t>
    </r>
  </si>
  <si>
    <t>2330416</t>
  </si>
  <si>
    <r>
      <t xml:space="preserve">      </t>
    </r>
    <r>
      <rPr>
        <sz val="12"/>
        <color indexed="8"/>
        <rFont val="方正仿宋简体"/>
        <family val="4"/>
      </rPr>
      <t>城市基础设施配套费债务发行费用支出</t>
    </r>
  </si>
  <si>
    <t>2330417</t>
  </si>
  <si>
    <r>
      <t xml:space="preserve">      </t>
    </r>
    <r>
      <rPr>
        <sz val="12"/>
        <color indexed="8"/>
        <rFont val="方正仿宋简体"/>
        <family val="4"/>
      </rPr>
      <t>小型水库移民扶助基金债务发行费用支出</t>
    </r>
  </si>
  <si>
    <t>2330418</t>
  </si>
  <si>
    <r>
      <t xml:space="preserve">      </t>
    </r>
    <r>
      <rPr>
        <sz val="12"/>
        <color indexed="8"/>
        <rFont val="方正仿宋简体"/>
        <family val="4"/>
      </rPr>
      <t>国家重大水利工程建设基金债务发行费用支出</t>
    </r>
  </si>
  <si>
    <t>2330419</t>
  </si>
  <si>
    <r>
      <t xml:space="preserve">      </t>
    </r>
    <r>
      <rPr>
        <sz val="12"/>
        <color indexed="8"/>
        <rFont val="方正仿宋简体"/>
        <family val="4"/>
      </rPr>
      <t>车辆通行费债务发行费用支出</t>
    </r>
  </si>
  <si>
    <t>2330420</t>
  </si>
  <si>
    <r>
      <t xml:space="preserve">      </t>
    </r>
    <r>
      <rPr>
        <sz val="12"/>
        <color indexed="8"/>
        <rFont val="方正仿宋简体"/>
        <family val="4"/>
      </rPr>
      <t>污水处理费债务发行费用支出</t>
    </r>
  </si>
  <si>
    <t>2330431</t>
  </si>
  <si>
    <r>
      <t xml:space="preserve">      </t>
    </r>
    <r>
      <rPr>
        <sz val="12"/>
        <color indexed="8"/>
        <rFont val="方正仿宋简体"/>
        <family val="4"/>
      </rPr>
      <t>土地储备专项债券发行费用支出</t>
    </r>
  </si>
  <si>
    <t>2330432</t>
  </si>
  <si>
    <r>
      <t xml:space="preserve">      </t>
    </r>
    <r>
      <rPr>
        <sz val="12"/>
        <color indexed="8"/>
        <rFont val="方正仿宋简体"/>
        <family val="4"/>
      </rPr>
      <t>政府收费公路专项债券发行费用支出</t>
    </r>
  </si>
  <si>
    <t>2330433</t>
  </si>
  <si>
    <r>
      <t xml:space="preserve">      </t>
    </r>
    <r>
      <rPr>
        <sz val="12"/>
        <color indexed="8"/>
        <rFont val="方正仿宋简体"/>
        <family val="4"/>
      </rPr>
      <t>棚户区改造专项债券发行费用支出</t>
    </r>
  </si>
  <si>
    <r>
      <t xml:space="preserve">      </t>
    </r>
    <r>
      <rPr>
        <sz val="12"/>
        <color indexed="8"/>
        <rFont val="方正仿宋简体"/>
        <family val="4"/>
      </rPr>
      <t>其他地方自行试点项目收益专项债务发行费用支出</t>
    </r>
  </si>
  <si>
    <t>2330499</t>
  </si>
  <si>
    <r>
      <t xml:space="preserve">      </t>
    </r>
    <r>
      <rPr>
        <sz val="12"/>
        <color indexed="8"/>
        <rFont val="方正仿宋简体"/>
        <family val="4"/>
      </rPr>
      <t>其他政府性基金债务发行费用支出</t>
    </r>
  </si>
  <si>
    <t>234</t>
  </si>
  <si>
    <r>
      <rPr>
        <sz val="12"/>
        <color indexed="8"/>
        <rFont val="方正仿宋简体"/>
        <family val="4"/>
      </rPr>
      <t>十一、抗疫特别国债安排的支出</t>
    </r>
  </si>
  <si>
    <t>23401</t>
  </si>
  <si>
    <r>
      <t xml:space="preserve">    </t>
    </r>
    <r>
      <rPr>
        <sz val="12"/>
        <color indexed="8"/>
        <rFont val="方正仿宋简体"/>
        <family val="4"/>
      </rPr>
      <t>基础设施建设</t>
    </r>
  </si>
  <si>
    <t>2340101</t>
  </si>
  <si>
    <r>
      <t xml:space="preserve">      </t>
    </r>
    <r>
      <rPr>
        <sz val="12"/>
        <color indexed="8"/>
        <rFont val="方正仿宋简体"/>
        <family val="4"/>
      </rPr>
      <t>公共卫生体系建设</t>
    </r>
  </si>
  <si>
    <t>2340102</t>
  </si>
  <si>
    <r>
      <t xml:space="preserve">      </t>
    </r>
    <r>
      <rPr>
        <sz val="12"/>
        <color indexed="8"/>
        <rFont val="方正仿宋简体"/>
        <family val="4"/>
      </rPr>
      <t>重大疫情防控救治体系建设</t>
    </r>
  </si>
  <si>
    <t>2340103</t>
  </si>
  <si>
    <r>
      <t xml:space="preserve">      </t>
    </r>
    <r>
      <rPr>
        <sz val="12"/>
        <color indexed="8"/>
        <rFont val="方正仿宋简体"/>
        <family val="4"/>
      </rPr>
      <t>粮食安全</t>
    </r>
  </si>
  <si>
    <t>2340104</t>
  </si>
  <si>
    <r>
      <t xml:space="preserve">      </t>
    </r>
    <r>
      <rPr>
        <sz val="12"/>
        <color indexed="8"/>
        <rFont val="方正仿宋简体"/>
        <family val="4"/>
      </rPr>
      <t>能源安全</t>
    </r>
  </si>
  <si>
    <t>2340105</t>
  </si>
  <si>
    <r>
      <t xml:space="preserve">      </t>
    </r>
    <r>
      <rPr>
        <sz val="12"/>
        <color indexed="8"/>
        <rFont val="方正仿宋简体"/>
        <family val="4"/>
      </rPr>
      <t>应急物资保障</t>
    </r>
  </si>
  <si>
    <t>2340106</t>
  </si>
  <si>
    <r>
      <t xml:space="preserve">      </t>
    </r>
    <r>
      <rPr>
        <sz val="12"/>
        <color indexed="8"/>
        <rFont val="方正仿宋简体"/>
        <family val="4"/>
      </rPr>
      <t>产业链改造升级</t>
    </r>
  </si>
  <si>
    <t>2340107</t>
  </si>
  <si>
    <r>
      <t xml:space="preserve">      </t>
    </r>
    <r>
      <rPr>
        <sz val="12"/>
        <color indexed="8"/>
        <rFont val="方正仿宋简体"/>
        <family val="4"/>
      </rPr>
      <t>城镇老旧小区改造</t>
    </r>
  </si>
  <si>
    <t>2340108</t>
  </si>
  <si>
    <r>
      <t xml:space="preserve">      </t>
    </r>
    <r>
      <rPr>
        <sz val="12"/>
        <color indexed="8"/>
        <rFont val="方正仿宋简体"/>
        <family val="4"/>
      </rPr>
      <t>生态环境治理</t>
    </r>
  </si>
  <si>
    <t>2340109</t>
  </si>
  <si>
    <r>
      <t xml:space="preserve">      </t>
    </r>
    <r>
      <rPr>
        <sz val="12"/>
        <color indexed="8"/>
        <rFont val="方正仿宋简体"/>
        <family val="4"/>
      </rPr>
      <t>交通基础设施建设</t>
    </r>
  </si>
  <si>
    <t>2340110</t>
  </si>
  <si>
    <r>
      <t xml:space="preserve">      </t>
    </r>
    <r>
      <rPr>
        <sz val="12"/>
        <color indexed="8"/>
        <rFont val="方正仿宋简体"/>
        <family val="4"/>
      </rPr>
      <t>市政设施建设</t>
    </r>
  </si>
  <si>
    <t>2340111</t>
  </si>
  <si>
    <r>
      <t xml:space="preserve">      </t>
    </r>
    <r>
      <rPr>
        <sz val="12"/>
        <color indexed="8"/>
        <rFont val="方正仿宋简体"/>
        <family val="4"/>
      </rPr>
      <t>重大区域规划基础设施建设</t>
    </r>
  </si>
  <si>
    <t>2340199</t>
  </si>
  <si>
    <r>
      <t xml:space="preserve">      </t>
    </r>
    <r>
      <rPr>
        <sz val="12"/>
        <color indexed="8"/>
        <rFont val="方正仿宋简体"/>
        <family val="4"/>
      </rPr>
      <t>其他基础设施建设</t>
    </r>
  </si>
  <si>
    <t>23402</t>
  </si>
  <si>
    <r>
      <t xml:space="preserve">    </t>
    </r>
    <r>
      <rPr>
        <sz val="12"/>
        <color indexed="8"/>
        <rFont val="方正仿宋简体"/>
        <family val="4"/>
      </rPr>
      <t>抗疫相关支出</t>
    </r>
  </si>
  <si>
    <t>2340201</t>
  </si>
  <si>
    <r>
      <t xml:space="preserve">      </t>
    </r>
    <r>
      <rPr>
        <sz val="12"/>
        <color indexed="8"/>
        <rFont val="方正仿宋简体"/>
        <family val="4"/>
      </rPr>
      <t>减免房租补贴</t>
    </r>
  </si>
  <si>
    <t>2340202</t>
  </si>
  <si>
    <r>
      <t xml:space="preserve">      </t>
    </r>
    <r>
      <rPr>
        <sz val="12"/>
        <color indexed="8"/>
        <rFont val="方正仿宋简体"/>
        <family val="4"/>
      </rPr>
      <t>重点企业贷款贴息</t>
    </r>
  </si>
  <si>
    <t>2340203</t>
  </si>
  <si>
    <r>
      <t xml:space="preserve">      </t>
    </r>
    <r>
      <rPr>
        <sz val="12"/>
        <color indexed="8"/>
        <rFont val="方正仿宋简体"/>
        <family val="4"/>
      </rPr>
      <t>创业担保贷款贴息</t>
    </r>
  </si>
  <si>
    <t>2340204</t>
  </si>
  <si>
    <r>
      <t xml:space="preserve">      </t>
    </r>
    <r>
      <rPr>
        <sz val="12"/>
        <color indexed="8"/>
        <rFont val="方正仿宋简体"/>
        <family val="4"/>
      </rPr>
      <t>援企稳岗补贴</t>
    </r>
  </si>
  <si>
    <t>2340205</t>
  </si>
  <si>
    <r>
      <t xml:space="preserve">      </t>
    </r>
    <r>
      <rPr>
        <sz val="12"/>
        <color indexed="8"/>
        <rFont val="方正仿宋简体"/>
        <family val="4"/>
      </rPr>
      <t>困难群众基本生活补助</t>
    </r>
  </si>
  <si>
    <t>2340299</t>
  </si>
  <si>
    <r>
      <t xml:space="preserve">      </t>
    </r>
    <r>
      <rPr>
        <sz val="12"/>
        <color indexed="8"/>
        <rFont val="方正仿宋简体"/>
        <family val="4"/>
      </rPr>
      <t>其他抗疫相关支出</t>
    </r>
  </si>
  <si>
    <t>地方政府性基金支出合计</t>
  </si>
  <si>
    <r>
      <t xml:space="preserve">  </t>
    </r>
    <r>
      <rPr>
        <sz val="12"/>
        <rFont val="方正仿宋简体"/>
        <family val="4"/>
      </rPr>
      <t>政府性基金转移支付</t>
    </r>
  </si>
  <si>
    <r>
      <t xml:space="preserve">    </t>
    </r>
    <r>
      <rPr>
        <sz val="12"/>
        <rFont val="方正仿宋简体"/>
        <family val="4"/>
      </rPr>
      <t>政府性基金补助支出</t>
    </r>
  </si>
  <si>
    <t>2300403</t>
  </si>
  <si>
    <r>
      <t xml:space="preserve">    </t>
    </r>
    <r>
      <rPr>
        <sz val="12"/>
        <rFont val="方正仿宋简体"/>
        <family val="4"/>
      </rPr>
      <t>抗疫特别国债转移支付支出</t>
    </r>
  </si>
  <si>
    <t>2300404</t>
  </si>
  <si>
    <t>2300405</t>
  </si>
  <si>
    <t>2300406</t>
  </si>
  <si>
    <t>2300407</t>
  </si>
  <si>
    <t>2300408</t>
  </si>
  <si>
    <t>2300409</t>
  </si>
  <si>
    <t>2300410</t>
  </si>
  <si>
    <t>2300411</t>
  </si>
  <si>
    <t>2300499</t>
  </si>
  <si>
    <r>
      <t xml:space="preserve">  </t>
    </r>
    <r>
      <rPr>
        <sz val="12"/>
        <rFont val="方正仿宋简体"/>
        <family val="4"/>
      </rPr>
      <t>政府性基金上解支出</t>
    </r>
  </si>
  <si>
    <t>2300603</t>
  </si>
  <si>
    <r>
      <t xml:space="preserve">    </t>
    </r>
    <r>
      <rPr>
        <sz val="12"/>
        <rFont val="方正仿宋简体"/>
        <family val="4"/>
      </rPr>
      <t>政府性基金上解支出</t>
    </r>
  </si>
  <si>
    <r>
      <t xml:space="preserve"> </t>
    </r>
    <r>
      <rPr>
        <sz val="12"/>
        <rFont val="方正仿宋简体"/>
        <family val="4"/>
      </rPr>
      <t>调出资金</t>
    </r>
  </si>
  <si>
    <r>
      <t xml:space="preserve"> </t>
    </r>
    <r>
      <rPr>
        <sz val="12"/>
        <rFont val="方正仿宋简体"/>
        <family val="4"/>
      </rPr>
      <t>年终结余</t>
    </r>
  </si>
  <si>
    <r>
      <t xml:space="preserve"> </t>
    </r>
    <r>
      <rPr>
        <sz val="12"/>
        <rFont val="方正仿宋简体"/>
        <family val="4"/>
      </rPr>
      <t>地方政府专项债务转贷支出</t>
    </r>
  </si>
  <si>
    <t>债务还本支出</t>
  </si>
  <si>
    <r>
      <t xml:space="preserve"> </t>
    </r>
    <r>
      <rPr>
        <sz val="12"/>
        <rFont val="方正仿宋简体"/>
        <family val="4"/>
      </rPr>
      <t>地方政府专项债务还本支出</t>
    </r>
  </si>
  <si>
    <r>
      <t xml:space="preserve"> </t>
    </r>
    <r>
      <rPr>
        <sz val="12"/>
        <color indexed="8"/>
        <rFont val="方正仿宋简体"/>
        <family val="4"/>
      </rPr>
      <t>抗疫特别国债还本支出</t>
    </r>
  </si>
  <si>
    <t>政府性基金支出总计</t>
  </si>
  <si>
    <t>附表四</t>
  </si>
  <si>
    <t>双柏县2022年国有资本经营预算收支执行情况表</t>
  </si>
  <si>
    <r>
      <t xml:space="preserve">    </t>
    </r>
    <r>
      <rPr>
        <sz val="8"/>
        <color indexed="8"/>
        <rFont val="宋体"/>
        <family val="0"/>
      </rPr>
      <t>单位：万元</t>
    </r>
  </si>
  <si>
    <t>项        目</t>
  </si>
  <si>
    <t>2021年决算数</t>
  </si>
  <si>
    <t>2022年决算数</t>
  </si>
  <si>
    <r>
      <t xml:space="preserve">  </t>
    </r>
    <r>
      <rPr>
        <b/>
        <sz val="12"/>
        <color indexed="8"/>
        <rFont val="宋体"/>
        <family val="0"/>
      </rPr>
      <t>利润收入</t>
    </r>
  </si>
  <si>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</si>
  <si>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</si>
  <si>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</si>
  <si>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</si>
  <si>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</si>
  <si>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</si>
  <si>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</si>
  <si>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</si>
  <si>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</si>
  <si>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</si>
  <si>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</si>
  <si>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</si>
  <si>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</si>
  <si>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</si>
  <si>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</si>
  <si>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</si>
  <si>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</si>
  <si>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</si>
  <si>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</si>
  <si>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</si>
  <si>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</si>
  <si>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</si>
  <si>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</si>
  <si>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</si>
  <si>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</si>
  <si>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</si>
  <si>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</si>
  <si>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</si>
  <si>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</si>
  <si>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</si>
  <si>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</si>
  <si>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国有资本经营收入</t>
  </si>
  <si>
    <t xml:space="preserve">          转移性收入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</si>
  <si>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</si>
  <si>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</si>
  <si>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</si>
  <si>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</si>
  <si>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</si>
  <si>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</si>
  <si>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 xml:space="preserve">             收入合计</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</si>
  <si>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</si>
  <si>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</si>
  <si>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</si>
  <si>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</si>
  <si>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</si>
  <si>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</si>
  <si>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 xml:space="preserve">  国有企业资本金注入</t>
  </si>
  <si>
    <t xml:space="preserve">    国有经济结构调整支出</t>
  </si>
  <si>
    <t xml:space="preserve">    公益性设施投资支出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</si>
  <si>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</si>
  <si>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</si>
  <si>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</si>
  <si>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</si>
  <si>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</si>
  <si>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</si>
  <si>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</si>
  <si>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 xml:space="preserve">        国有资本经营支出</t>
  </si>
  <si>
    <t xml:space="preserve">          转移性支出</t>
  </si>
  <si>
    <t>国有资本经营预算支出</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</si>
  <si>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</si>
  <si>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</si>
  <si>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</si>
  <si>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</si>
  <si>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</si>
  <si>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</si>
  <si>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 xml:space="preserve">             支出合计</t>
  </si>
  <si>
    <t>附表五</t>
  </si>
  <si>
    <r>
      <t>双柏县</t>
    </r>
    <r>
      <rPr>
        <b/>
        <sz val="22"/>
        <rFont val="Times New Roman"/>
        <family val="1"/>
      </rPr>
      <t>2022</t>
    </r>
    <r>
      <rPr>
        <b/>
        <sz val="22"/>
        <rFont val="方正小标宋简体"/>
        <family val="4"/>
      </rPr>
      <t>年社会保险基金预算收支执行情况表</t>
    </r>
  </si>
  <si>
    <r>
      <t>项</t>
    </r>
    <r>
      <rPr>
        <b/>
        <sz val="12"/>
        <rFont val="Times New Roman"/>
        <family val="1"/>
      </rPr>
      <t xml:space="preserve">    </t>
    </r>
    <r>
      <rPr>
        <b/>
        <sz val="12"/>
        <rFont val="方正仿宋简体"/>
        <family val="4"/>
      </rPr>
      <t>目</t>
    </r>
  </si>
  <si>
    <r>
      <t>2021</t>
    </r>
    <r>
      <rPr>
        <b/>
        <sz val="11"/>
        <color indexed="8"/>
        <rFont val="方正仿宋简体"/>
        <family val="4"/>
      </rPr>
      <t>年决算数</t>
    </r>
  </si>
  <si>
    <r>
      <t>2022</t>
    </r>
    <r>
      <rPr>
        <b/>
        <sz val="11"/>
        <color indexed="8"/>
        <rFont val="方正仿宋简体"/>
        <family val="4"/>
      </rPr>
      <t>年决算数</t>
    </r>
  </si>
  <si>
    <t>一、上年结余</t>
  </si>
  <si>
    <t>18864</t>
  </si>
  <si>
    <t>20544</t>
  </si>
  <si>
    <t>二、社会保险基金收入</t>
  </si>
  <si>
    <t xml:space="preserve">    其中： 1.保险费收入</t>
  </si>
  <si>
    <t xml:space="preserve">           2.财政补贴收入</t>
  </si>
  <si>
    <t xml:space="preserve">           3.利息收入</t>
  </si>
  <si>
    <t xml:space="preserve">          4.委托投资收益</t>
  </si>
  <si>
    <t xml:space="preserve">           5.转移收入</t>
  </si>
  <si>
    <t xml:space="preserve">           6.其他收入</t>
  </si>
  <si>
    <t>三、社会保险基金支出</t>
  </si>
  <si>
    <t xml:space="preserve">    其中： 1.社会保险待遇支出</t>
  </si>
  <si>
    <t xml:space="preserve">          2.转移支出</t>
  </si>
  <si>
    <t xml:space="preserve">          3.其他支出</t>
  </si>
  <si>
    <t xml:space="preserve">           4.上解上级支出</t>
  </si>
  <si>
    <t xml:space="preserve">           5.中央调剂资金支出</t>
  </si>
  <si>
    <t>四、社会保险基金本年收支结余</t>
  </si>
  <si>
    <t>五、社会保险基金年末滚存结余</t>
  </si>
  <si>
    <t>附表六</t>
  </si>
  <si>
    <t>双柏县2023年一般公共预算收入预算情况表</t>
  </si>
  <si>
    <r>
      <rPr>
        <b/>
        <sz val="12"/>
        <color indexed="8"/>
        <rFont val="方正仿宋简体"/>
        <family val="4"/>
      </rPr>
      <t>项</t>
    </r>
    <r>
      <rPr>
        <b/>
        <sz val="12"/>
        <color indexed="8"/>
        <rFont val="Times New Roman"/>
        <family val="1"/>
      </rPr>
      <t xml:space="preserve">   </t>
    </r>
    <r>
      <rPr>
        <b/>
        <sz val="12"/>
        <color indexed="8"/>
        <rFont val="方正仿宋简体"/>
        <family val="4"/>
      </rPr>
      <t>目</t>
    </r>
  </si>
  <si>
    <r>
      <t>2023</t>
    </r>
    <r>
      <rPr>
        <b/>
        <sz val="12"/>
        <rFont val="方正仿宋简体"/>
        <family val="4"/>
      </rPr>
      <t>年预算数</t>
    </r>
  </si>
  <si>
    <r>
      <t>比决算数（</t>
    </r>
    <r>
      <rPr>
        <b/>
        <sz val="12"/>
        <color indexed="8"/>
        <rFont val="Times New Roman"/>
        <family val="1"/>
      </rPr>
      <t>±</t>
    </r>
    <r>
      <rPr>
        <b/>
        <sz val="12"/>
        <color indexed="8"/>
        <rFont val="方正仿宋简体"/>
        <family val="4"/>
      </rPr>
      <t>）</t>
    </r>
  </si>
  <si>
    <t>101</t>
  </si>
  <si>
    <t>10101</t>
  </si>
  <si>
    <t>10104</t>
  </si>
  <si>
    <t>10105</t>
  </si>
  <si>
    <t>10106</t>
  </si>
  <si>
    <t>10107</t>
  </si>
  <si>
    <t>10109</t>
  </si>
  <si>
    <t>10110</t>
  </si>
  <si>
    <t>10111</t>
  </si>
  <si>
    <t>10112</t>
  </si>
  <si>
    <t>10113</t>
  </si>
  <si>
    <t>10114</t>
  </si>
  <si>
    <t>10118</t>
  </si>
  <si>
    <t>10119</t>
  </si>
  <si>
    <t>10120</t>
  </si>
  <si>
    <t>10121</t>
  </si>
  <si>
    <t>10199</t>
  </si>
  <si>
    <t>103</t>
  </si>
  <si>
    <t>10302</t>
  </si>
  <si>
    <t>10304</t>
  </si>
  <si>
    <t>10305</t>
  </si>
  <si>
    <t>10306</t>
  </si>
  <si>
    <t>10307</t>
  </si>
  <si>
    <t>10308</t>
  </si>
  <si>
    <t>10309</t>
  </si>
  <si>
    <t>10399</t>
  </si>
  <si>
    <t>100</t>
  </si>
  <si>
    <t>110</t>
  </si>
  <si>
    <t>11001</t>
  </si>
  <si>
    <r>
      <t xml:space="preserve">     </t>
    </r>
    <r>
      <rPr>
        <b/>
        <sz val="12"/>
        <rFont val="方正仿宋简体"/>
        <family val="4"/>
      </rPr>
      <t>返还性收入</t>
    </r>
  </si>
  <si>
    <t>1100102</t>
  </si>
  <si>
    <t>1100103</t>
  </si>
  <si>
    <t>1100104</t>
  </si>
  <si>
    <t>1100105</t>
  </si>
  <si>
    <t>1100106</t>
  </si>
  <si>
    <t>1100199</t>
  </si>
  <si>
    <t>11002</t>
  </si>
  <si>
    <t>1100201</t>
  </si>
  <si>
    <t>1100202</t>
  </si>
  <si>
    <t>1100207</t>
  </si>
  <si>
    <t>1100208</t>
  </si>
  <si>
    <t>1100212</t>
  </si>
  <si>
    <t>1100214</t>
  </si>
  <si>
    <t>1100215</t>
  </si>
  <si>
    <t>1100226</t>
  </si>
  <si>
    <t>1100227</t>
  </si>
  <si>
    <t>1100228</t>
  </si>
  <si>
    <t>1100229</t>
  </si>
  <si>
    <t>1100230</t>
  </si>
  <si>
    <t>1100231</t>
  </si>
  <si>
    <t>1100241</t>
  </si>
  <si>
    <t>1100242</t>
  </si>
  <si>
    <t>1100243</t>
  </si>
  <si>
    <t>1100244</t>
  </si>
  <si>
    <t>1100245</t>
  </si>
  <si>
    <t>1100246</t>
  </si>
  <si>
    <t>1100247</t>
  </si>
  <si>
    <t>1100248</t>
  </si>
  <si>
    <t>1100249</t>
  </si>
  <si>
    <t>1100250</t>
  </si>
  <si>
    <t>1100251</t>
  </si>
  <si>
    <t>1100252</t>
  </si>
  <si>
    <t>1100253</t>
  </si>
  <si>
    <t>1100254</t>
  </si>
  <si>
    <t>1100255</t>
  </si>
  <si>
    <t>1100256</t>
  </si>
  <si>
    <t>1100257</t>
  </si>
  <si>
    <t>1100258</t>
  </si>
  <si>
    <t>1100259</t>
  </si>
  <si>
    <t>1100260</t>
  </si>
  <si>
    <t>1100269</t>
  </si>
  <si>
    <t>1100299</t>
  </si>
  <si>
    <t>11003</t>
  </si>
  <si>
    <t>1100301</t>
  </si>
  <si>
    <t>1100302</t>
  </si>
  <si>
    <t>1100303</t>
  </si>
  <si>
    <t>1100304</t>
  </si>
  <si>
    <t>1100305</t>
  </si>
  <si>
    <t>1100306</t>
  </si>
  <si>
    <t>1100307</t>
  </si>
  <si>
    <t>1100308</t>
  </si>
  <si>
    <t>1100310</t>
  </si>
  <si>
    <t>1100311</t>
  </si>
  <si>
    <t>1100312</t>
  </si>
  <si>
    <t>1100313</t>
  </si>
  <si>
    <t>1100314</t>
  </si>
  <si>
    <t>1100315</t>
  </si>
  <si>
    <t>1100316</t>
  </si>
  <si>
    <t>1100317</t>
  </si>
  <si>
    <t>1100320</t>
  </si>
  <si>
    <t>1100321</t>
  </si>
  <si>
    <t>1100322</t>
  </si>
  <si>
    <t>1100324</t>
  </si>
  <si>
    <t>1100399</t>
  </si>
  <si>
    <r>
      <t xml:space="preserve">     </t>
    </r>
    <r>
      <rPr>
        <sz val="12"/>
        <rFont val="方正仿宋简体"/>
        <family val="4"/>
      </rPr>
      <t>上解收入</t>
    </r>
  </si>
  <si>
    <t>1100601</t>
  </si>
  <si>
    <t>1100602</t>
  </si>
  <si>
    <t>11008</t>
  </si>
  <si>
    <t>11009</t>
  </si>
  <si>
    <t>110090102</t>
  </si>
  <si>
    <t>110090103</t>
  </si>
  <si>
    <t>110090199</t>
  </si>
  <si>
    <t>1101101</t>
  </si>
  <si>
    <r>
      <t xml:space="preserve">     </t>
    </r>
    <r>
      <rPr>
        <b/>
        <sz val="12"/>
        <rFont val="方正仿宋简体"/>
        <family val="4"/>
      </rPr>
      <t>地方政府一般债务转贷收入</t>
    </r>
  </si>
  <si>
    <t>11013</t>
  </si>
  <si>
    <t>11015</t>
  </si>
  <si>
    <t>附表七</t>
  </si>
  <si>
    <t>双柏县2023年一般公共预算支出预算情况表</t>
  </si>
  <si>
    <r>
      <t>2023</t>
    </r>
    <r>
      <rPr>
        <b/>
        <sz val="12"/>
        <color indexed="8"/>
        <rFont val="方正仿宋简体"/>
        <family val="4"/>
      </rPr>
      <t>年预算数</t>
    </r>
  </si>
  <si>
    <r>
      <t xml:space="preserve">    </t>
    </r>
    <r>
      <rPr>
        <b/>
        <sz val="12"/>
        <rFont val="方正仿宋简体"/>
        <family val="4"/>
      </rPr>
      <t>人大事务</t>
    </r>
  </si>
  <si>
    <r>
      <t xml:space="preserve">    </t>
    </r>
    <r>
      <rPr>
        <b/>
        <sz val="12"/>
        <rFont val="方正仿宋简体"/>
        <family val="4"/>
      </rPr>
      <t>政协事务</t>
    </r>
  </si>
  <si>
    <r>
      <t xml:space="preserve">    </t>
    </r>
    <r>
      <rPr>
        <b/>
        <sz val="12"/>
        <rFont val="方正仿宋简体"/>
        <family val="4"/>
      </rPr>
      <t>政府办公厅</t>
    </r>
    <r>
      <rPr>
        <b/>
        <sz val="12"/>
        <rFont val="Times New Roman"/>
        <family val="1"/>
      </rPr>
      <t>(</t>
    </r>
    <r>
      <rPr>
        <b/>
        <sz val="12"/>
        <rFont val="方正仿宋简体"/>
        <family val="4"/>
      </rPr>
      <t>室</t>
    </r>
    <r>
      <rPr>
        <b/>
        <sz val="12"/>
        <rFont val="Times New Roman"/>
        <family val="1"/>
      </rPr>
      <t>)</t>
    </r>
    <r>
      <rPr>
        <b/>
        <sz val="12"/>
        <rFont val="方正仿宋简体"/>
        <family val="4"/>
      </rPr>
      <t>及相关机构事务</t>
    </r>
  </si>
  <si>
    <r>
      <t xml:space="preserve">    </t>
    </r>
    <r>
      <rPr>
        <b/>
        <sz val="12"/>
        <rFont val="方正仿宋简体"/>
        <family val="4"/>
      </rPr>
      <t>发展与改革事务</t>
    </r>
  </si>
  <si>
    <r>
      <t xml:space="preserve">    </t>
    </r>
    <r>
      <rPr>
        <b/>
        <sz val="12"/>
        <rFont val="方正仿宋简体"/>
        <family val="4"/>
      </rPr>
      <t>统计信息事务</t>
    </r>
  </si>
  <si>
    <r>
      <t xml:space="preserve">    </t>
    </r>
    <r>
      <rPr>
        <b/>
        <sz val="12"/>
        <rFont val="方正仿宋简体"/>
        <family val="4"/>
      </rPr>
      <t>财政事务</t>
    </r>
  </si>
  <si>
    <r>
      <t xml:space="preserve">    </t>
    </r>
    <r>
      <rPr>
        <b/>
        <sz val="12"/>
        <rFont val="方正仿宋简体"/>
        <family val="4"/>
      </rPr>
      <t>税收事务</t>
    </r>
  </si>
  <si>
    <r>
      <t xml:space="preserve">    </t>
    </r>
    <r>
      <rPr>
        <b/>
        <sz val="12"/>
        <rFont val="方正仿宋简体"/>
        <family val="4"/>
      </rPr>
      <t>审计事务</t>
    </r>
  </si>
  <si>
    <r>
      <t xml:space="preserve">    </t>
    </r>
    <r>
      <rPr>
        <b/>
        <sz val="12"/>
        <rFont val="方正仿宋简体"/>
        <family val="4"/>
      </rPr>
      <t>海关事务</t>
    </r>
  </si>
  <si>
    <r>
      <t xml:space="preserve">    </t>
    </r>
    <r>
      <rPr>
        <b/>
        <sz val="12"/>
        <rFont val="方正仿宋简体"/>
        <family val="4"/>
      </rPr>
      <t>纪检监察事务</t>
    </r>
  </si>
  <si>
    <r>
      <t xml:space="preserve">    </t>
    </r>
    <r>
      <rPr>
        <b/>
        <sz val="12"/>
        <rFont val="方正仿宋简体"/>
        <family val="4"/>
      </rPr>
      <t>商贸事务</t>
    </r>
  </si>
  <si>
    <r>
      <t xml:space="preserve">    </t>
    </r>
    <r>
      <rPr>
        <b/>
        <sz val="12"/>
        <rFont val="方正仿宋简体"/>
        <family val="4"/>
      </rPr>
      <t>知识产权事务</t>
    </r>
  </si>
  <si>
    <r>
      <t xml:space="preserve">    </t>
    </r>
    <r>
      <rPr>
        <b/>
        <sz val="12"/>
        <rFont val="方正仿宋简体"/>
        <family val="4"/>
      </rPr>
      <t>民族事务</t>
    </r>
  </si>
  <si>
    <r>
      <t xml:space="preserve">    </t>
    </r>
    <r>
      <rPr>
        <b/>
        <sz val="12"/>
        <rFont val="方正仿宋简体"/>
        <family val="4"/>
      </rPr>
      <t>港澳台事务</t>
    </r>
  </si>
  <si>
    <r>
      <t xml:space="preserve">    </t>
    </r>
    <r>
      <rPr>
        <b/>
        <sz val="12"/>
        <rFont val="方正仿宋简体"/>
        <family val="4"/>
      </rPr>
      <t>档案事务</t>
    </r>
  </si>
  <si>
    <r>
      <t xml:space="preserve">    </t>
    </r>
    <r>
      <rPr>
        <b/>
        <sz val="12"/>
        <rFont val="方正仿宋简体"/>
        <family val="4"/>
      </rPr>
      <t>民主党派及工商联事务</t>
    </r>
  </si>
  <si>
    <r>
      <t xml:space="preserve">    </t>
    </r>
    <r>
      <rPr>
        <b/>
        <sz val="12"/>
        <rFont val="方正仿宋简体"/>
        <family val="4"/>
      </rPr>
      <t>群众团体事务</t>
    </r>
  </si>
  <si>
    <r>
      <t xml:space="preserve">    </t>
    </r>
    <r>
      <rPr>
        <b/>
        <sz val="12"/>
        <rFont val="方正仿宋简体"/>
        <family val="4"/>
      </rPr>
      <t>党委办公厅</t>
    </r>
    <r>
      <rPr>
        <b/>
        <sz val="12"/>
        <rFont val="Times New Roman"/>
        <family val="1"/>
      </rPr>
      <t>(</t>
    </r>
    <r>
      <rPr>
        <b/>
        <sz val="12"/>
        <rFont val="方正仿宋简体"/>
        <family val="4"/>
      </rPr>
      <t>室</t>
    </r>
    <r>
      <rPr>
        <b/>
        <sz val="12"/>
        <rFont val="Times New Roman"/>
        <family val="1"/>
      </rPr>
      <t>)</t>
    </r>
    <r>
      <rPr>
        <b/>
        <sz val="12"/>
        <rFont val="方正仿宋简体"/>
        <family val="4"/>
      </rPr>
      <t>及相关机构事务</t>
    </r>
  </si>
  <si>
    <r>
      <t xml:space="preserve">    </t>
    </r>
    <r>
      <rPr>
        <b/>
        <sz val="12"/>
        <rFont val="方正仿宋简体"/>
        <family val="4"/>
      </rPr>
      <t>组织事务</t>
    </r>
  </si>
  <si>
    <r>
      <t xml:space="preserve">    </t>
    </r>
    <r>
      <rPr>
        <b/>
        <sz val="12"/>
        <rFont val="方正仿宋简体"/>
        <family val="4"/>
      </rPr>
      <t>宣传事务</t>
    </r>
  </si>
  <si>
    <r>
      <t xml:space="preserve">    </t>
    </r>
    <r>
      <rPr>
        <b/>
        <sz val="12"/>
        <rFont val="方正仿宋简体"/>
        <family val="4"/>
      </rPr>
      <t>统战事务</t>
    </r>
  </si>
  <si>
    <r>
      <t xml:space="preserve">    </t>
    </r>
    <r>
      <rPr>
        <b/>
        <sz val="12"/>
        <rFont val="方正仿宋简体"/>
        <family val="4"/>
      </rPr>
      <t>对外联络事务</t>
    </r>
  </si>
  <si>
    <r>
      <t xml:space="preserve">    </t>
    </r>
    <r>
      <rPr>
        <b/>
        <sz val="12"/>
        <rFont val="方正仿宋简体"/>
        <family val="4"/>
      </rPr>
      <t>其他共产党事务支出</t>
    </r>
  </si>
  <si>
    <r>
      <t xml:space="preserve">    </t>
    </r>
    <r>
      <rPr>
        <b/>
        <sz val="12"/>
        <rFont val="方正仿宋简体"/>
        <family val="4"/>
      </rPr>
      <t>网信事务</t>
    </r>
  </si>
  <si>
    <r>
      <t xml:space="preserve">    </t>
    </r>
    <r>
      <rPr>
        <b/>
        <sz val="12"/>
        <rFont val="方正仿宋简体"/>
        <family val="4"/>
      </rPr>
      <t>市场监督管理事务</t>
    </r>
  </si>
  <si>
    <r>
      <t xml:space="preserve">    </t>
    </r>
    <r>
      <rPr>
        <b/>
        <sz val="12"/>
        <rFont val="方正仿宋简体"/>
        <family val="4"/>
      </rPr>
      <t>其他一般公共服务支出</t>
    </r>
  </si>
  <si>
    <r>
      <t xml:space="preserve">  </t>
    </r>
    <r>
      <rPr>
        <b/>
        <sz val="12"/>
        <rFont val="方正仿宋简体"/>
        <family val="4"/>
      </rPr>
      <t>外交支出</t>
    </r>
  </si>
  <si>
    <r>
      <t xml:space="preserve">    </t>
    </r>
    <r>
      <rPr>
        <b/>
        <sz val="12"/>
        <rFont val="方正仿宋简体"/>
        <family val="4"/>
      </rPr>
      <t>外交管理事务</t>
    </r>
  </si>
  <si>
    <r>
      <t xml:space="preserve">    </t>
    </r>
    <r>
      <rPr>
        <b/>
        <sz val="12"/>
        <rFont val="方正仿宋简体"/>
        <family val="4"/>
      </rPr>
      <t>驻外机构</t>
    </r>
  </si>
  <si>
    <r>
      <t xml:space="preserve">    </t>
    </r>
    <r>
      <rPr>
        <b/>
        <sz val="12"/>
        <rFont val="方正仿宋简体"/>
        <family val="4"/>
      </rPr>
      <t>对外援助</t>
    </r>
  </si>
  <si>
    <r>
      <t xml:space="preserve">    </t>
    </r>
    <r>
      <rPr>
        <b/>
        <sz val="12"/>
        <rFont val="方正仿宋简体"/>
        <family val="4"/>
      </rPr>
      <t>国际组织</t>
    </r>
  </si>
  <si>
    <r>
      <t xml:space="preserve">    </t>
    </r>
    <r>
      <rPr>
        <b/>
        <sz val="12"/>
        <rFont val="方正仿宋简体"/>
        <family val="4"/>
      </rPr>
      <t>对外合作与交流</t>
    </r>
  </si>
  <si>
    <r>
      <t xml:space="preserve">    </t>
    </r>
    <r>
      <rPr>
        <b/>
        <sz val="12"/>
        <rFont val="方正仿宋简体"/>
        <family val="4"/>
      </rPr>
      <t>对外宣传</t>
    </r>
  </si>
  <si>
    <r>
      <t xml:space="preserve">    </t>
    </r>
    <r>
      <rPr>
        <b/>
        <sz val="12"/>
        <rFont val="方正仿宋简体"/>
        <family val="4"/>
      </rPr>
      <t>边界勘界联检</t>
    </r>
  </si>
  <si>
    <r>
      <t xml:space="preserve">    </t>
    </r>
    <r>
      <rPr>
        <b/>
        <sz val="12"/>
        <rFont val="方正仿宋简体"/>
        <family val="4"/>
      </rPr>
      <t>国际发展合作</t>
    </r>
  </si>
  <si>
    <r>
      <t xml:space="preserve">    </t>
    </r>
    <r>
      <rPr>
        <b/>
        <sz val="12"/>
        <rFont val="方正仿宋简体"/>
        <family val="4"/>
      </rPr>
      <t>其他外交支出</t>
    </r>
  </si>
  <si>
    <r>
      <t xml:space="preserve">      </t>
    </r>
    <r>
      <rPr>
        <b/>
        <sz val="12"/>
        <rFont val="方正仿宋简体"/>
        <family val="4"/>
      </rPr>
      <t>其他外交支出</t>
    </r>
  </si>
  <si>
    <r>
      <t xml:space="preserve">    </t>
    </r>
    <r>
      <rPr>
        <b/>
        <sz val="12"/>
        <rFont val="方正仿宋简体"/>
        <family val="4"/>
      </rPr>
      <t>现役部队</t>
    </r>
  </si>
  <si>
    <r>
      <t xml:space="preserve">    </t>
    </r>
    <r>
      <rPr>
        <b/>
        <sz val="12"/>
        <rFont val="方正仿宋简体"/>
        <family val="4"/>
      </rPr>
      <t>国防科研事业</t>
    </r>
  </si>
  <si>
    <r>
      <t xml:space="preserve">    </t>
    </r>
    <r>
      <rPr>
        <b/>
        <sz val="12"/>
        <rFont val="方正仿宋简体"/>
        <family val="4"/>
      </rPr>
      <t>专项工程</t>
    </r>
  </si>
  <si>
    <r>
      <t xml:space="preserve">    </t>
    </r>
    <r>
      <rPr>
        <b/>
        <sz val="12"/>
        <rFont val="方正仿宋简体"/>
        <family val="4"/>
      </rPr>
      <t>国防动员</t>
    </r>
  </si>
  <si>
    <r>
      <t xml:space="preserve">    </t>
    </r>
    <r>
      <rPr>
        <b/>
        <sz val="12"/>
        <rFont val="方正仿宋简体"/>
        <family val="4"/>
      </rPr>
      <t>其他国防支出</t>
    </r>
  </si>
  <si>
    <r>
      <t xml:space="preserve">    </t>
    </r>
    <r>
      <rPr>
        <b/>
        <sz val="12"/>
        <rFont val="方正仿宋简体"/>
        <family val="4"/>
      </rPr>
      <t>武装警察部队</t>
    </r>
  </si>
  <si>
    <r>
      <t xml:space="preserve">    </t>
    </r>
    <r>
      <rPr>
        <b/>
        <sz val="12"/>
        <rFont val="方正仿宋简体"/>
        <family val="4"/>
      </rPr>
      <t>公安</t>
    </r>
  </si>
  <si>
    <r>
      <t xml:space="preserve">    </t>
    </r>
    <r>
      <rPr>
        <b/>
        <sz val="12"/>
        <rFont val="方正仿宋简体"/>
        <family val="4"/>
      </rPr>
      <t>国家安全</t>
    </r>
  </si>
  <si>
    <r>
      <t xml:space="preserve">    </t>
    </r>
    <r>
      <rPr>
        <b/>
        <sz val="12"/>
        <rFont val="方正仿宋简体"/>
        <family val="4"/>
      </rPr>
      <t>检察</t>
    </r>
  </si>
  <si>
    <r>
      <t xml:space="preserve">    </t>
    </r>
    <r>
      <rPr>
        <b/>
        <sz val="12"/>
        <rFont val="方正仿宋简体"/>
        <family val="4"/>
      </rPr>
      <t>法院</t>
    </r>
  </si>
  <si>
    <r>
      <t xml:space="preserve">    </t>
    </r>
    <r>
      <rPr>
        <b/>
        <sz val="12"/>
        <rFont val="方正仿宋简体"/>
        <family val="4"/>
      </rPr>
      <t>司法</t>
    </r>
  </si>
  <si>
    <r>
      <t xml:space="preserve">    </t>
    </r>
    <r>
      <rPr>
        <b/>
        <sz val="12"/>
        <rFont val="方正仿宋简体"/>
        <family val="4"/>
      </rPr>
      <t>监狱</t>
    </r>
  </si>
  <si>
    <r>
      <t xml:space="preserve">    </t>
    </r>
    <r>
      <rPr>
        <b/>
        <sz val="12"/>
        <rFont val="方正仿宋简体"/>
        <family val="4"/>
      </rPr>
      <t>强制隔离戒毒</t>
    </r>
  </si>
  <si>
    <r>
      <t xml:space="preserve">    </t>
    </r>
    <r>
      <rPr>
        <b/>
        <sz val="12"/>
        <rFont val="方正仿宋简体"/>
        <family val="4"/>
      </rPr>
      <t>国家保密</t>
    </r>
  </si>
  <si>
    <r>
      <t xml:space="preserve">    </t>
    </r>
    <r>
      <rPr>
        <b/>
        <sz val="12"/>
        <rFont val="方正仿宋简体"/>
        <family val="4"/>
      </rPr>
      <t>缉私警察</t>
    </r>
  </si>
  <si>
    <r>
      <t xml:space="preserve">    </t>
    </r>
    <r>
      <rPr>
        <b/>
        <sz val="12"/>
        <rFont val="方正仿宋简体"/>
        <family val="4"/>
      </rPr>
      <t>其他公共安全支出</t>
    </r>
  </si>
  <si>
    <r>
      <t xml:space="preserve">    </t>
    </r>
    <r>
      <rPr>
        <b/>
        <sz val="12"/>
        <rFont val="方正仿宋简体"/>
        <family val="4"/>
      </rPr>
      <t>教育管理事务</t>
    </r>
  </si>
  <si>
    <r>
      <t xml:space="preserve">    </t>
    </r>
    <r>
      <rPr>
        <b/>
        <sz val="12"/>
        <rFont val="方正仿宋简体"/>
        <family val="4"/>
      </rPr>
      <t>普通教育</t>
    </r>
  </si>
  <si>
    <r>
      <t xml:space="preserve">    </t>
    </r>
    <r>
      <rPr>
        <b/>
        <sz val="12"/>
        <rFont val="方正仿宋简体"/>
        <family val="4"/>
      </rPr>
      <t>职业教育</t>
    </r>
  </si>
  <si>
    <r>
      <t xml:space="preserve">    </t>
    </r>
    <r>
      <rPr>
        <b/>
        <sz val="12"/>
        <rFont val="方正仿宋简体"/>
        <family val="4"/>
      </rPr>
      <t>成人教育</t>
    </r>
  </si>
  <si>
    <r>
      <t xml:space="preserve">    </t>
    </r>
    <r>
      <rPr>
        <b/>
        <sz val="12"/>
        <rFont val="方正仿宋简体"/>
        <family val="4"/>
      </rPr>
      <t>广播电视教育</t>
    </r>
  </si>
  <si>
    <r>
      <t xml:space="preserve">    </t>
    </r>
    <r>
      <rPr>
        <b/>
        <sz val="12"/>
        <rFont val="方正仿宋简体"/>
        <family val="4"/>
      </rPr>
      <t>留学教育</t>
    </r>
  </si>
  <si>
    <r>
      <t xml:space="preserve">    </t>
    </r>
    <r>
      <rPr>
        <b/>
        <sz val="12"/>
        <rFont val="方正仿宋简体"/>
        <family val="4"/>
      </rPr>
      <t>特殊教育</t>
    </r>
  </si>
  <si>
    <r>
      <t xml:space="preserve">    </t>
    </r>
    <r>
      <rPr>
        <b/>
        <sz val="12"/>
        <rFont val="方正仿宋简体"/>
        <family val="4"/>
      </rPr>
      <t>进修及培训</t>
    </r>
  </si>
  <si>
    <r>
      <t xml:space="preserve">    </t>
    </r>
    <r>
      <rPr>
        <b/>
        <sz val="12"/>
        <rFont val="方正仿宋简体"/>
        <family val="4"/>
      </rPr>
      <t>教育费附加安排的支出</t>
    </r>
  </si>
  <si>
    <r>
      <t xml:space="preserve">    </t>
    </r>
    <r>
      <rPr>
        <b/>
        <sz val="12"/>
        <rFont val="方正仿宋简体"/>
        <family val="4"/>
      </rPr>
      <t>其他教育支出</t>
    </r>
  </si>
  <si>
    <r>
      <t xml:space="preserve">    </t>
    </r>
    <r>
      <rPr>
        <b/>
        <sz val="12"/>
        <rFont val="方正仿宋简体"/>
        <family val="4"/>
      </rPr>
      <t>科学技术管理事务</t>
    </r>
  </si>
  <si>
    <r>
      <t xml:space="preserve">    </t>
    </r>
    <r>
      <rPr>
        <b/>
        <sz val="12"/>
        <rFont val="方正仿宋简体"/>
        <family val="4"/>
      </rPr>
      <t>基础研究</t>
    </r>
  </si>
  <si>
    <r>
      <t xml:space="preserve">    </t>
    </r>
    <r>
      <rPr>
        <b/>
        <sz val="12"/>
        <rFont val="方正仿宋简体"/>
        <family val="4"/>
      </rPr>
      <t>应用研究</t>
    </r>
  </si>
  <si>
    <r>
      <t xml:space="preserve">    </t>
    </r>
    <r>
      <rPr>
        <b/>
        <sz val="12"/>
        <rFont val="方正仿宋简体"/>
        <family val="4"/>
      </rPr>
      <t>技术研究与开发</t>
    </r>
  </si>
  <si>
    <r>
      <t xml:space="preserve">    </t>
    </r>
    <r>
      <rPr>
        <b/>
        <sz val="12"/>
        <rFont val="方正仿宋简体"/>
        <family val="4"/>
      </rPr>
      <t>科技条件与服务</t>
    </r>
  </si>
  <si>
    <r>
      <t xml:space="preserve">    </t>
    </r>
    <r>
      <rPr>
        <b/>
        <sz val="12"/>
        <rFont val="方正仿宋简体"/>
        <family val="4"/>
      </rPr>
      <t>社会科学</t>
    </r>
  </si>
  <si>
    <r>
      <t xml:space="preserve">    </t>
    </r>
    <r>
      <rPr>
        <b/>
        <sz val="12"/>
        <rFont val="方正仿宋简体"/>
        <family val="4"/>
      </rPr>
      <t>科学技术普及</t>
    </r>
  </si>
  <si>
    <r>
      <t xml:space="preserve">    </t>
    </r>
    <r>
      <rPr>
        <b/>
        <sz val="12"/>
        <rFont val="方正仿宋简体"/>
        <family val="4"/>
      </rPr>
      <t>科技交流与合作</t>
    </r>
  </si>
  <si>
    <r>
      <t xml:space="preserve">    </t>
    </r>
    <r>
      <rPr>
        <b/>
        <sz val="12"/>
        <rFont val="方正仿宋简体"/>
        <family val="4"/>
      </rPr>
      <t>科技重大项目</t>
    </r>
  </si>
  <si>
    <r>
      <t xml:space="preserve">    </t>
    </r>
    <r>
      <rPr>
        <b/>
        <sz val="12"/>
        <rFont val="方正仿宋简体"/>
        <family val="4"/>
      </rPr>
      <t>其他科学技术支出</t>
    </r>
  </si>
  <si>
    <r>
      <t xml:space="preserve">    </t>
    </r>
    <r>
      <rPr>
        <b/>
        <sz val="12"/>
        <rFont val="方正仿宋简体"/>
        <family val="4"/>
      </rPr>
      <t>文化和旅游</t>
    </r>
  </si>
  <si>
    <r>
      <t xml:space="preserve">    </t>
    </r>
    <r>
      <rPr>
        <b/>
        <sz val="12"/>
        <rFont val="方正仿宋简体"/>
        <family val="4"/>
      </rPr>
      <t>文物</t>
    </r>
  </si>
  <si>
    <r>
      <t xml:space="preserve">    </t>
    </r>
    <r>
      <rPr>
        <b/>
        <sz val="12"/>
        <rFont val="方正仿宋简体"/>
        <family val="4"/>
      </rPr>
      <t>体育</t>
    </r>
  </si>
  <si>
    <r>
      <t xml:space="preserve">    </t>
    </r>
    <r>
      <rPr>
        <b/>
        <sz val="12"/>
        <rFont val="方正仿宋简体"/>
        <family val="4"/>
      </rPr>
      <t>新闻出版电影</t>
    </r>
  </si>
  <si>
    <r>
      <t xml:space="preserve">    </t>
    </r>
    <r>
      <rPr>
        <b/>
        <sz val="12"/>
        <rFont val="方正仿宋简体"/>
        <family val="4"/>
      </rPr>
      <t>广播电视</t>
    </r>
  </si>
  <si>
    <r>
      <t xml:space="preserve">    </t>
    </r>
    <r>
      <rPr>
        <b/>
        <sz val="12"/>
        <rFont val="方正仿宋简体"/>
        <family val="4"/>
      </rPr>
      <t>其他文化旅游体育与传媒支出</t>
    </r>
  </si>
  <si>
    <r>
      <t xml:space="preserve">    </t>
    </r>
    <r>
      <rPr>
        <b/>
        <sz val="12"/>
        <rFont val="方正仿宋简体"/>
        <family val="4"/>
      </rPr>
      <t>人力资源和社会保障管理事务</t>
    </r>
  </si>
  <si>
    <r>
      <t xml:space="preserve">    </t>
    </r>
    <r>
      <rPr>
        <b/>
        <sz val="12"/>
        <rFont val="方正仿宋简体"/>
        <family val="4"/>
      </rPr>
      <t>民政管理事务</t>
    </r>
  </si>
  <si>
    <r>
      <t xml:space="preserve">    </t>
    </r>
    <r>
      <rPr>
        <b/>
        <sz val="12"/>
        <rFont val="方正仿宋简体"/>
        <family val="4"/>
      </rPr>
      <t>补充全国社会保障基金</t>
    </r>
  </si>
  <si>
    <r>
      <t xml:space="preserve">    </t>
    </r>
    <r>
      <rPr>
        <b/>
        <sz val="12"/>
        <rFont val="方正仿宋简体"/>
        <family val="4"/>
      </rPr>
      <t>行政事业单位养老支出</t>
    </r>
  </si>
  <si>
    <r>
      <t xml:space="preserve">    </t>
    </r>
    <r>
      <rPr>
        <b/>
        <sz val="12"/>
        <rFont val="方正仿宋简体"/>
        <family val="4"/>
      </rPr>
      <t>企业改革补助</t>
    </r>
  </si>
  <si>
    <r>
      <t xml:space="preserve">    </t>
    </r>
    <r>
      <rPr>
        <b/>
        <sz val="12"/>
        <rFont val="方正仿宋简体"/>
        <family val="4"/>
      </rPr>
      <t>就业补助</t>
    </r>
  </si>
  <si>
    <r>
      <t xml:space="preserve">    </t>
    </r>
    <r>
      <rPr>
        <b/>
        <sz val="12"/>
        <rFont val="方正仿宋简体"/>
        <family val="4"/>
      </rPr>
      <t>抚恤</t>
    </r>
  </si>
  <si>
    <r>
      <t xml:space="preserve">      </t>
    </r>
    <r>
      <rPr>
        <sz val="12"/>
        <rFont val="方正仿宋简体"/>
        <family val="4"/>
      </rPr>
      <t>烈士纪念设施管理维护</t>
    </r>
  </si>
  <si>
    <r>
      <t xml:space="preserve">    </t>
    </r>
    <r>
      <rPr>
        <b/>
        <sz val="12"/>
        <rFont val="方正仿宋简体"/>
        <family val="4"/>
      </rPr>
      <t>退役安置</t>
    </r>
  </si>
  <si>
    <r>
      <t xml:space="preserve">    </t>
    </r>
    <r>
      <rPr>
        <b/>
        <sz val="12"/>
        <rFont val="方正仿宋简体"/>
        <family val="4"/>
      </rPr>
      <t>社会福利</t>
    </r>
  </si>
  <si>
    <r>
      <t xml:space="preserve">    </t>
    </r>
    <r>
      <rPr>
        <b/>
        <sz val="12"/>
        <rFont val="方正仿宋简体"/>
        <family val="4"/>
      </rPr>
      <t>残疾人事业</t>
    </r>
  </si>
  <si>
    <r>
      <t xml:space="preserve">    </t>
    </r>
    <r>
      <rPr>
        <b/>
        <sz val="12"/>
        <rFont val="方正仿宋简体"/>
        <family val="4"/>
      </rPr>
      <t>红十字事业</t>
    </r>
  </si>
  <si>
    <r>
      <t xml:space="preserve">    </t>
    </r>
    <r>
      <rPr>
        <b/>
        <sz val="12"/>
        <rFont val="方正仿宋简体"/>
        <family val="4"/>
      </rPr>
      <t>最低生活保障</t>
    </r>
  </si>
  <si>
    <r>
      <t xml:space="preserve">    </t>
    </r>
    <r>
      <rPr>
        <b/>
        <sz val="12"/>
        <rFont val="方正仿宋简体"/>
        <family val="4"/>
      </rPr>
      <t>临时救助</t>
    </r>
  </si>
  <si>
    <r>
      <t xml:space="preserve">    </t>
    </r>
    <r>
      <rPr>
        <b/>
        <sz val="12"/>
        <rFont val="方正仿宋简体"/>
        <family val="4"/>
      </rPr>
      <t>特困人员救助供养</t>
    </r>
  </si>
  <si>
    <r>
      <t xml:space="preserve">    </t>
    </r>
    <r>
      <rPr>
        <b/>
        <sz val="12"/>
        <rFont val="方正仿宋简体"/>
        <family val="4"/>
      </rPr>
      <t>补充道路交通事故社会救助基金</t>
    </r>
  </si>
  <si>
    <r>
      <t xml:space="preserve">    </t>
    </r>
    <r>
      <rPr>
        <b/>
        <sz val="12"/>
        <rFont val="方正仿宋简体"/>
        <family val="4"/>
      </rPr>
      <t>其他生活救助</t>
    </r>
  </si>
  <si>
    <r>
      <t xml:space="preserve">    </t>
    </r>
    <r>
      <rPr>
        <b/>
        <sz val="12"/>
        <rFont val="方正仿宋简体"/>
        <family val="4"/>
      </rPr>
      <t>财政对基本养老保险基金的补助</t>
    </r>
  </si>
  <si>
    <r>
      <t xml:space="preserve">    </t>
    </r>
    <r>
      <rPr>
        <b/>
        <sz val="12"/>
        <rFont val="方正仿宋简体"/>
        <family val="4"/>
      </rPr>
      <t>财政对其他社会保险基金的补助</t>
    </r>
  </si>
  <si>
    <r>
      <t xml:space="preserve">    </t>
    </r>
    <r>
      <rPr>
        <b/>
        <sz val="12"/>
        <rFont val="方正仿宋简体"/>
        <family val="4"/>
      </rPr>
      <t>退役军人管理事务</t>
    </r>
  </si>
  <si>
    <r>
      <t xml:space="preserve">    </t>
    </r>
    <r>
      <rPr>
        <b/>
        <sz val="12"/>
        <rFont val="方正仿宋简体"/>
        <family val="4"/>
      </rPr>
      <t>财政代缴社会保险费支出</t>
    </r>
  </si>
  <si>
    <r>
      <t xml:space="preserve">    </t>
    </r>
    <r>
      <rPr>
        <b/>
        <sz val="12"/>
        <rFont val="方正仿宋简体"/>
        <family val="4"/>
      </rPr>
      <t>其他社会保障和就业支出</t>
    </r>
  </si>
  <si>
    <r>
      <t xml:space="preserve">    </t>
    </r>
    <r>
      <rPr>
        <b/>
        <sz val="12"/>
        <rFont val="方正仿宋简体"/>
        <family val="4"/>
      </rPr>
      <t>卫生健康管理事务</t>
    </r>
  </si>
  <si>
    <r>
      <t xml:space="preserve">    </t>
    </r>
    <r>
      <rPr>
        <b/>
        <sz val="12"/>
        <rFont val="方正仿宋简体"/>
        <family val="4"/>
      </rPr>
      <t>公立医院</t>
    </r>
  </si>
  <si>
    <r>
      <t xml:space="preserve">    </t>
    </r>
    <r>
      <rPr>
        <b/>
        <sz val="12"/>
        <rFont val="方正仿宋简体"/>
        <family val="4"/>
      </rPr>
      <t>基层医疗卫生机构</t>
    </r>
  </si>
  <si>
    <r>
      <t xml:space="preserve">    </t>
    </r>
    <r>
      <rPr>
        <b/>
        <sz val="12"/>
        <rFont val="方正仿宋简体"/>
        <family val="4"/>
      </rPr>
      <t>公共卫生</t>
    </r>
  </si>
  <si>
    <r>
      <t xml:space="preserve">    </t>
    </r>
    <r>
      <rPr>
        <b/>
        <sz val="12"/>
        <rFont val="方正仿宋简体"/>
        <family val="4"/>
      </rPr>
      <t>中医药</t>
    </r>
  </si>
  <si>
    <r>
      <t xml:space="preserve">    </t>
    </r>
    <r>
      <rPr>
        <b/>
        <sz val="12"/>
        <rFont val="方正仿宋简体"/>
        <family val="4"/>
      </rPr>
      <t>计划生育事务</t>
    </r>
  </si>
  <si>
    <r>
      <t xml:space="preserve">    </t>
    </r>
    <r>
      <rPr>
        <b/>
        <sz val="12"/>
        <rFont val="方正仿宋简体"/>
        <family val="4"/>
      </rPr>
      <t>行政事业单位医疗</t>
    </r>
  </si>
  <si>
    <r>
      <t xml:space="preserve">    </t>
    </r>
    <r>
      <rPr>
        <b/>
        <sz val="12"/>
        <rFont val="方正仿宋简体"/>
        <family val="4"/>
      </rPr>
      <t>财政对基本医疗保险基金的补助</t>
    </r>
  </si>
  <si>
    <r>
      <t xml:space="preserve">    </t>
    </r>
    <r>
      <rPr>
        <b/>
        <sz val="12"/>
        <rFont val="方正仿宋简体"/>
        <family val="4"/>
      </rPr>
      <t>医疗救助</t>
    </r>
  </si>
  <si>
    <r>
      <t xml:space="preserve">    </t>
    </r>
    <r>
      <rPr>
        <b/>
        <sz val="12"/>
        <rFont val="方正仿宋简体"/>
        <family val="4"/>
      </rPr>
      <t>优抚对象医疗</t>
    </r>
  </si>
  <si>
    <r>
      <t xml:space="preserve">    </t>
    </r>
    <r>
      <rPr>
        <b/>
        <sz val="12"/>
        <rFont val="方正仿宋简体"/>
        <family val="4"/>
      </rPr>
      <t>医疗保障管理事务</t>
    </r>
  </si>
  <si>
    <r>
      <t xml:space="preserve">    </t>
    </r>
    <r>
      <rPr>
        <b/>
        <sz val="12"/>
        <rFont val="方正仿宋简体"/>
        <family val="4"/>
      </rPr>
      <t>老龄卫生健康事务</t>
    </r>
  </si>
  <si>
    <r>
      <t xml:space="preserve">    </t>
    </r>
    <r>
      <rPr>
        <b/>
        <sz val="12"/>
        <rFont val="方正仿宋简体"/>
        <family val="4"/>
      </rPr>
      <t>其他卫生健康支出</t>
    </r>
  </si>
  <si>
    <r>
      <t xml:space="preserve">    </t>
    </r>
    <r>
      <rPr>
        <b/>
        <sz val="12"/>
        <rFont val="方正仿宋简体"/>
        <family val="4"/>
      </rPr>
      <t>环境保护管理事务</t>
    </r>
  </si>
  <si>
    <r>
      <t xml:space="preserve">    </t>
    </r>
    <r>
      <rPr>
        <b/>
        <sz val="12"/>
        <rFont val="方正仿宋简体"/>
        <family val="4"/>
      </rPr>
      <t>环境监测与监察</t>
    </r>
  </si>
  <si>
    <r>
      <t xml:space="preserve">    </t>
    </r>
    <r>
      <rPr>
        <b/>
        <sz val="12"/>
        <rFont val="方正仿宋简体"/>
        <family val="4"/>
      </rPr>
      <t>污染防治</t>
    </r>
  </si>
  <si>
    <r>
      <t xml:space="preserve">    </t>
    </r>
    <r>
      <rPr>
        <b/>
        <sz val="12"/>
        <rFont val="方正仿宋简体"/>
        <family val="4"/>
      </rPr>
      <t>自然生态保护</t>
    </r>
  </si>
  <si>
    <r>
      <t xml:space="preserve">      </t>
    </r>
    <r>
      <rPr>
        <sz val="12"/>
        <rFont val="方正仿宋简体"/>
        <family val="4"/>
      </rPr>
      <t>草原生态修复治理</t>
    </r>
  </si>
  <si>
    <r>
      <t xml:space="preserve">      </t>
    </r>
    <r>
      <rPr>
        <sz val="12"/>
        <rFont val="方正仿宋简体"/>
        <family val="4"/>
      </rPr>
      <t>自然保护地</t>
    </r>
  </si>
  <si>
    <r>
      <t xml:space="preserve">    </t>
    </r>
    <r>
      <rPr>
        <b/>
        <sz val="12"/>
        <rFont val="方正仿宋简体"/>
        <family val="4"/>
      </rPr>
      <t>天然林保护</t>
    </r>
  </si>
  <si>
    <r>
      <t xml:space="preserve">    </t>
    </r>
    <r>
      <rPr>
        <b/>
        <sz val="12"/>
        <rFont val="方正仿宋简体"/>
        <family val="4"/>
      </rPr>
      <t>退耕还林还草</t>
    </r>
  </si>
  <si>
    <r>
      <t xml:space="preserve">    </t>
    </r>
    <r>
      <rPr>
        <b/>
        <sz val="12"/>
        <rFont val="方正仿宋简体"/>
        <family val="4"/>
      </rPr>
      <t>风沙荒漠治理</t>
    </r>
  </si>
  <si>
    <r>
      <t xml:space="preserve">    </t>
    </r>
    <r>
      <rPr>
        <b/>
        <sz val="12"/>
        <rFont val="方正仿宋简体"/>
        <family val="4"/>
      </rPr>
      <t>退牧还草</t>
    </r>
  </si>
  <si>
    <r>
      <t xml:space="preserve">    </t>
    </r>
    <r>
      <rPr>
        <b/>
        <sz val="12"/>
        <rFont val="方正仿宋简体"/>
        <family val="4"/>
      </rPr>
      <t>已垦草原退耕还草</t>
    </r>
  </si>
  <si>
    <r>
      <t xml:space="preserve">    </t>
    </r>
    <r>
      <rPr>
        <b/>
        <sz val="12"/>
        <rFont val="方正仿宋简体"/>
        <family val="4"/>
      </rPr>
      <t>能源节约利用</t>
    </r>
  </si>
  <si>
    <r>
      <t xml:space="preserve">    </t>
    </r>
    <r>
      <rPr>
        <b/>
        <sz val="12"/>
        <rFont val="方正仿宋简体"/>
        <family val="4"/>
      </rPr>
      <t>污染减排</t>
    </r>
  </si>
  <si>
    <r>
      <t xml:space="preserve">    </t>
    </r>
    <r>
      <rPr>
        <b/>
        <sz val="12"/>
        <rFont val="方正仿宋简体"/>
        <family val="4"/>
      </rPr>
      <t>可再生能源</t>
    </r>
  </si>
  <si>
    <r>
      <t xml:space="preserve">    </t>
    </r>
    <r>
      <rPr>
        <b/>
        <sz val="12"/>
        <rFont val="方正仿宋简体"/>
        <family val="4"/>
      </rPr>
      <t>循环经济</t>
    </r>
  </si>
  <si>
    <r>
      <t xml:space="preserve">    </t>
    </r>
    <r>
      <rPr>
        <b/>
        <sz val="12"/>
        <rFont val="方正仿宋简体"/>
        <family val="4"/>
      </rPr>
      <t>能源管理事务</t>
    </r>
  </si>
  <si>
    <r>
      <t xml:space="preserve">    </t>
    </r>
    <r>
      <rPr>
        <b/>
        <sz val="12"/>
        <rFont val="方正仿宋简体"/>
        <family val="4"/>
      </rPr>
      <t>其他节能环保支出</t>
    </r>
  </si>
  <si>
    <r>
      <t xml:space="preserve">    </t>
    </r>
    <r>
      <rPr>
        <b/>
        <sz val="12"/>
        <rFont val="方正仿宋简体"/>
        <family val="4"/>
      </rPr>
      <t>城乡社区管理事务</t>
    </r>
  </si>
  <si>
    <r>
      <t xml:space="preserve">    </t>
    </r>
    <r>
      <rPr>
        <b/>
        <sz val="12"/>
        <rFont val="方正仿宋简体"/>
        <family val="4"/>
      </rPr>
      <t>城乡社区规划与管理</t>
    </r>
  </si>
  <si>
    <r>
      <t xml:space="preserve">    </t>
    </r>
    <r>
      <rPr>
        <b/>
        <sz val="12"/>
        <rFont val="方正仿宋简体"/>
        <family val="4"/>
      </rPr>
      <t>城乡社区公共设施</t>
    </r>
  </si>
  <si>
    <r>
      <t xml:space="preserve">    </t>
    </r>
    <r>
      <rPr>
        <b/>
        <sz val="12"/>
        <rFont val="方正仿宋简体"/>
        <family val="4"/>
      </rPr>
      <t>城乡社区环境卫生</t>
    </r>
  </si>
  <si>
    <r>
      <t xml:space="preserve">    </t>
    </r>
    <r>
      <rPr>
        <b/>
        <sz val="12"/>
        <rFont val="方正仿宋简体"/>
        <family val="4"/>
      </rPr>
      <t>建设市场管理与监督</t>
    </r>
  </si>
  <si>
    <r>
      <t xml:space="preserve">    </t>
    </r>
    <r>
      <rPr>
        <b/>
        <sz val="12"/>
        <rFont val="方正仿宋简体"/>
        <family val="4"/>
      </rPr>
      <t>其他城乡社区支出</t>
    </r>
  </si>
  <si>
    <r>
      <t xml:space="preserve">    </t>
    </r>
    <r>
      <rPr>
        <b/>
        <sz val="12"/>
        <rFont val="方正仿宋简体"/>
        <family val="4"/>
      </rPr>
      <t>农业农村</t>
    </r>
  </si>
  <si>
    <r>
      <t xml:space="preserve">    </t>
    </r>
    <r>
      <rPr>
        <b/>
        <sz val="12"/>
        <rFont val="方正仿宋简体"/>
        <family val="4"/>
      </rPr>
      <t>林业和草原</t>
    </r>
  </si>
  <si>
    <r>
      <t xml:space="preserve">    </t>
    </r>
    <r>
      <rPr>
        <b/>
        <sz val="12"/>
        <rFont val="方正仿宋简体"/>
        <family val="4"/>
      </rPr>
      <t>水利</t>
    </r>
  </si>
  <si>
    <r>
      <t xml:space="preserve">      </t>
    </r>
    <r>
      <rPr>
        <sz val="12"/>
        <rFont val="方正仿宋简体"/>
        <family val="4"/>
      </rPr>
      <t>水行政执法监督</t>
    </r>
  </si>
  <si>
    <r>
      <t xml:space="preserve">   </t>
    </r>
    <r>
      <rPr>
        <sz val="11"/>
        <color indexed="8"/>
        <rFont val="方正仿宋简体"/>
        <family val="4"/>
      </rPr>
      <t>巩固脱贫衔接乡村振兴</t>
    </r>
  </si>
  <si>
    <r>
      <t xml:space="preserve">     </t>
    </r>
    <r>
      <rPr>
        <sz val="11"/>
        <color indexed="8"/>
        <rFont val="方正仿宋简体"/>
        <family val="4"/>
      </rPr>
      <t>行政运行</t>
    </r>
  </si>
  <si>
    <r>
      <t xml:space="preserve">     </t>
    </r>
    <r>
      <rPr>
        <sz val="11"/>
        <color indexed="8"/>
        <rFont val="方正仿宋简体"/>
        <family val="4"/>
      </rPr>
      <t>一般行政管理事务</t>
    </r>
  </si>
  <si>
    <r>
      <t xml:space="preserve">     </t>
    </r>
    <r>
      <rPr>
        <sz val="11"/>
        <color indexed="8"/>
        <rFont val="方正仿宋简体"/>
        <family val="4"/>
      </rPr>
      <t>机关服务</t>
    </r>
  </si>
  <si>
    <r>
      <t xml:space="preserve">     </t>
    </r>
    <r>
      <rPr>
        <sz val="11"/>
        <color indexed="8"/>
        <rFont val="方正仿宋简体"/>
        <family val="4"/>
      </rPr>
      <t>农村基础设施建设</t>
    </r>
  </si>
  <si>
    <r>
      <t xml:space="preserve">     </t>
    </r>
    <r>
      <rPr>
        <sz val="11"/>
        <color indexed="8"/>
        <rFont val="方正仿宋简体"/>
        <family val="4"/>
      </rPr>
      <t>生产发展</t>
    </r>
  </si>
  <si>
    <r>
      <t xml:space="preserve">     </t>
    </r>
    <r>
      <rPr>
        <sz val="11"/>
        <color indexed="8"/>
        <rFont val="方正仿宋简体"/>
        <family val="4"/>
      </rPr>
      <t>社会发展</t>
    </r>
  </si>
  <si>
    <r>
      <t xml:space="preserve">     </t>
    </r>
    <r>
      <rPr>
        <sz val="11"/>
        <color indexed="8"/>
        <rFont val="方正仿宋简体"/>
        <family val="4"/>
      </rPr>
      <t>贷款奖补和贴息</t>
    </r>
  </si>
  <si>
    <r>
      <t xml:space="preserve">     “</t>
    </r>
    <r>
      <rPr>
        <sz val="11"/>
        <color indexed="8"/>
        <rFont val="方正仿宋简体"/>
        <family val="4"/>
      </rPr>
      <t>三西</t>
    </r>
    <r>
      <rPr>
        <sz val="11"/>
        <color indexed="8"/>
        <rFont val="Times New Roman"/>
        <family val="1"/>
      </rPr>
      <t>”</t>
    </r>
    <r>
      <rPr>
        <sz val="11"/>
        <color indexed="8"/>
        <rFont val="方正仿宋简体"/>
        <family val="4"/>
      </rPr>
      <t>农业建设专项补助</t>
    </r>
  </si>
  <si>
    <r>
      <t xml:space="preserve">     </t>
    </r>
    <r>
      <rPr>
        <sz val="11"/>
        <color indexed="8"/>
        <rFont val="方正仿宋简体"/>
        <family val="4"/>
      </rPr>
      <t>事业运行</t>
    </r>
  </si>
  <si>
    <r>
      <t xml:space="preserve">     </t>
    </r>
    <r>
      <rPr>
        <sz val="11"/>
        <color indexed="8"/>
        <rFont val="方正仿宋简体"/>
        <family val="4"/>
      </rPr>
      <t>其他巩固脱贫衔接乡村振兴支出</t>
    </r>
  </si>
  <si>
    <r>
      <t xml:space="preserve">    </t>
    </r>
    <r>
      <rPr>
        <b/>
        <sz val="12"/>
        <rFont val="方正仿宋简体"/>
        <family val="4"/>
      </rPr>
      <t>农村综合改革</t>
    </r>
  </si>
  <si>
    <r>
      <t xml:space="preserve">    </t>
    </r>
    <r>
      <rPr>
        <b/>
        <sz val="12"/>
        <rFont val="方正仿宋简体"/>
        <family val="4"/>
      </rPr>
      <t>普惠金融发展支出</t>
    </r>
  </si>
  <si>
    <r>
      <t xml:space="preserve">    </t>
    </r>
    <r>
      <rPr>
        <b/>
        <sz val="12"/>
        <rFont val="方正仿宋简体"/>
        <family val="4"/>
      </rPr>
      <t>目标价格补贴</t>
    </r>
  </si>
  <si>
    <r>
      <t xml:space="preserve">    </t>
    </r>
    <r>
      <rPr>
        <b/>
        <sz val="12"/>
        <rFont val="方正仿宋简体"/>
        <family val="4"/>
      </rPr>
      <t>其他农林水支出</t>
    </r>
  </si>
  <si>
    <r>
      <t xml:space="preserve">    </t>
    </r>
    <r>
      <rPr>
        <b/>
        <sz val="12"/>
        <rFont val="方正仿宋简体"/>
        <family val="4"/>
      </rPr>
      <t>公路水路运输</t>
    </r>
  </si>
  <si>
    <r>
      <t xml:space="preserve">    </t>
    </r>
    <r>
      <rPr>
        <b/>
        <sz val="12"/>
        <rFont val="方正仿宋简体"/>
        <family val="4"/>
      </rPr>
      <t>铁路运输</t>
    </r>
  </si>
  <si>
    <r>
      <t xml:space="preserve">    </t>
    </r>
    <r>
      <rPr>
        <b/>
        <sz val="12"/>
        <rFont val="方正仿宋简体"/>
        <family val="4"/>
      </rPr>
      <t>民用航空运输</t>
    </r>
  </si>
  <si>
    <r>
      <t xml:space="preserve">    </t>
    </r>
    <r>
      <rPr>
        <b/>
        <sz val="12"/>
        <rFont val="方正仿宋简体"/>
        <family val="4"/>
      </rPr>
      <t>成品油价格改革对交通运输的补贴</t>
    </r>
  </si>
  <si>
    <r>
      <t xml:space="preserve">    </t>
    </r>
    <r>
      <rPr>
        <b/>
        <sz val="12"/>
        <rFont val="方正仿宋简体"/>
        <family val="4"/>
      </rPr>
      <t>邮政业支出</t>
    </r>
  </si>
  <si>
    <r>
      <t xml:space="preserve">    </t>
    </r>
    <r>
      <rPr>
        <b/>
        <sz val="12"/>
        <rFont val="方正仿宋简体"/>
        <family val="4"/>
      </rPr>
      <t>车辆购置税支出</t>
    </r>
  </si>
  <si>
    <r>
      <t xml:space="preserve">    </t>
    </r>
    <r>
      <rPr>
        <b/>
        <sz val="12"/>
        <rFont val="方正仿宋简体"/>
        <family val="4"/>
      </rPr>
      <t>其他交通运输支出</t>
    </r>
  </si>
  <si>
    <r>
      <t xml:space="preserve">    </t>
    </r>
    <r>
      <rPr>
        <b/>
        <sz val="12"/>
        <rFont val="方正仿宋简体"/>
        <family val="4"/>
      </rPr>
      <t>资源勘探开发</t>
    </r>
  </si>
  <si>
    <r>
      <t xml:space="preserve">    </t>
    </r>
    <r>
      <rPr>
        <b/>
        <sz val="12"/>
        <rFont val="方正仿宋简体"/>
        <family val="4"/>
      </rPr>
      <t>制造业</t>
    </r>
  </si>
  <si>
    <r>
      <t xml:space="preserve">    </t>
    </r>
    <r>
      <rPr>
        <b/>
        <sz val="12"/>
        <rFont val="方正仿宋简体"/>
        <family val="4"/>
      </rPr>
      <t>建筑业</t>
    </r>
  </si>
  <si>
    <r>
      <t xml:space="preserve">    </t>
    </r>
    <r>
      <rPr>
        <b/>
        <sz val="12"/>
        <rFont val="方正仿宋简体"/>
        <family val="4"/>
      </rPr>
      <t>工业和信息产业监管</t>
    </r>
  </si>
  <si>
    <r>
      <t xml:space="preserve">    </t>
    </r>
    <r>
      <rPr>
        <b/>
        <sz val="12"/>
        <rFont val="方正仿宋简体"/>
        <family val="4"/>
      </rPr>
      <t>国有资产监管</t>
    </r>
  </si>
  <si>
    <r>
      <t xml:space="preserve">    </t>
    </r>
    <r>
      <rPr>
        <b/>
        <sz val="12"/>
        <rFont val="方正仿宋简体"/>
        <family val="4"/>
      </rPr>
      <t>支持中小企业发展和管理支出</t>
    </r>
  </si>
  <si>
    <r>
      <t xml:space="preserve">    </t>
    </r>
    <r>
      <rPr>
        <b/>
        <sz val="12"/>
        <rFont val="方正仿宋简体"/>
        <family val="4"/>
      </rPr>
      <t>其他资源勘探工业信息等支出</t>
    </r>
  </si>
  <si>
    <r>
      <t xml:space="preserve">    </t>
    </r>
    <r>
      <rPr>
        <b/>
        <sz val="12"/>
        <rFont val="方正仿宋简体"/>
        <family val="4"/>
      </rPr>
      <t>商业流通事务</t>
    </r>
  </si>
  <si>
    <r>
      <t xml:space="preserve">    </t>
    </r>
    <r>
      <rPr>
        <b/>
        <sz val="12"/>
        <rFont val="方正仿宋简体"/>
        <family val="4"/>
      </rPr>
      <t>涉外发展服务支出</t>
    </r>
  </si>
  <si>
    <r>
      <t xml:space="preserve">    </t>
    </r>
    <r>
      <rPr>
        <b/>
        <sz val="12"/>
        <rFont val="方正仿宋简体"/>
        <family val="4"/>
      </rPr>
      <t>其他商业服务业等支出</t>
    </r>
  </si>
  <si>
    <r>
      <t xml:space="preserve">    </t>
    </r>
    <r>
      <rPr>
        <b/>
        <sz val="12"/>
        <rFont val="方正仿宋简体"/>
        <family val="4"/>
      </rPr>
      <t>金融部门行政支出</t>
    </r>
  </si>
  <si>
    <r>
      <t xml:space="preserve">    </t>
    </r>
    <r>
      <rPr>
        <b/>
        <sz val="12"/>
        <rFont val="方正仿宋简体"/>
        <family val="4"/>
      </rPr>
      <t>金融部门监管支出</t>
    </r>
  </si>
  <si>
    <r>
      <t xml:space="preserve">    </t>
    </r>
    <r>
      <rPr>
        <b/>
        <sz val="12"/>
        <rFont val="方正仿宋简体"/>
        <family val="4"/>
      </rPr>
      <t>金融发展支出</t>
    </r>
  </si>
  <si>
    <r>
      <t xml:space="preserve">    </t>
    </r>
    <r>
      <rPr>
        <b/>
        <sz val="12"/>
        <rFont val="方正仿宋简体"/>
        <family val="4"/>
      </rPr>
      <t>金融调控支出</t>
    </r>
  </si>
  <si>
    <r>
      <t xml:space="preserve">    </t>
    </r>
    <r>
      <rPr>
        <b/>
        <sz val="12"/>
        <rFont val="方正仿宋简体"/>
        <family val="4"/>
      </rPr>
      <t>其他金融支出</t>
    </r>
  </si>
  <si>
    <r>
      <t xml:space="preserve">  </t>
    </r>
    <r>
      <rPr>
        <b/>
        <sz val="12"/>
        <rFont val="方正仿宋简体"/>
        <family val="4"/>
      </rPr>
      <t>援助其他地区支出</t>
    </r>
  </si>
  <si>
    <r>
      <t xml:space="preserve">    </t>
    </r>
    <r>
      <rPr>
        <b/>
        <sz val="12"/>
        <rFont val="方正仿宋简体"/>
        <family val="4"/>
      </rPr>
      <t>一般公共服务</t>
    </r>
  </si>
  <si>
    <r>
      <t xml:space="preserve">    </t>
    </r>
    <r>
      <rPr>
        <b/>
        <sz val="12"/>
        <rFont val="方正仿宋简体"/>
        <family val="4"/>
      </rPr>
      <t>教育</t>
    </r>
  </si>
  <si>
    <r>
      <t xml:space="preserve">    </t>
    </r>
    <r>
      <rPr>
        <b/>
        <sz val="12"/>
        <rFont val="方正仿宋简体"/>
        <family val="4"/>
      </rPr>
      <t>文化体育与传媒</t>
    </r>
  </si>
  <si>
    <r>
      <t xml:space="preserve">    </t>
    </r>
    <r>
      <rPr>
        <b/>
        <sz val="12"/>
        <rFont val="方正仿宋简体"/>
        <family val="4"/>
      </rPr>
      <t>医疗卫生</t>
    </r>
  </si>
  <si>
    <r>
      <t xml:space="preserve">    </t>
    </r>
    <r>
      <rPr>
        <b/>
        <sz val="12"/>
        <rFont val="方正仿宋简体"/>
        <family val="4"/>
      </rPr>
      <t>节能环保</t>
    </r>
  </si>
  <si>
    <r>
      <t xml:space="preserve">    </t>
    </r>
    <r>
      <rPr>
        <b/>
        <sz val="12"/>
        <rFont val="方正仿宋简体"/>
        <family val="4"/>
      </rPr>
      <t>农业</t>
    </r>
  </si>
  <si>
    <r>
      <t xml:space="preserve">    </t>
    </r>
    <r>
      <rPr>
        <b/>
        <sz val="12"/>
        <rFont val="方正仿宋简体"/>
        <family val="4"/>
      </rPr>
      <t>交通运输</t>
    </r>
  </si>
  <si>
    <r>
      <t xml:space="preserve">    </t>
    </r>
    <r>
      <rPr>
        <b/>
        <sz val="12"/>
        <rFont val="方正仿宋简体"/>
        <family val="4"/>
      </rPr>
      <t>住房保障</t>
    </r>
  </si>
  <si>
    <r>
      <t xml:space="preserve">    </t>
    </r>
    <r>
      <rPr>
        <b/>
        <sz val="12"/>
        <rFont val="方正仿宋简体"/>
        <family val="4"/>
      </rPr>
      <t>其他支出</t>
    </r>
  </si>
  <si>
    <r>
      <t xml:space="preserve">    </t>
    </r>
    <r>
      <rPr>
        <b/>
        <sz val="12"/>
        <rFont val="方正仿宋简体"/>
        <family val="4"/>
      </rPr>
      <t>自然资源事务</t>
    </r>
  </si>
  <si>
    <r>
      <t xml:space="preserve">    </t>
    </r>
    <r>
      <rPr>
        <b/>
        <sz val="12"/>
        <rFont val="方正仿宋简体"/>
        <family val="4"/>
      </rPr>
      <t>气象事务</t>
    </r>
  </si>
  <si>
    <r>
      <t xml:space="preserve">    </t>
    </r>
    <r>
      <rPr>
        <b/>
        <sz val="12"/>
        <rFont val="方正仿宋简体"/>
        <family val="4"/>
      </rPr>
      <t>其他自然资源海洋气象等支出</t>
    </r>
  </si>
  <si>
    <r>
      <t xml:space="preserve">    </t>
    </r>
    <r>
      <rPr>
        <b/>
        <sz val="12"/>
        <rFont val="方正仿宋简体"/>
        <family val="4"/>
      </rPr>
      <t>保障性安居工程支出</t>
    </r>
  </si>
  <si>
    <r>
      <t xml:space="preserve">    </t>
    </r>
    <r>
      <rPr>
        <b/>
        <sz val="12"/>
        <rFont val="方正仿宋简体"/>
        <family val="4"/>
      </rPr>
      <t>住房改革支出</t>
    </r>
  </si>
  <si>
    <r>
      <t xml:space="preserve">    </t>
    </r>
    <r>
      <rPr>
        <b/>
        <sz val="12"/>
        <rFont val="方正仿宋简体"/>
        <family val="4"/>
      </rPr>
      <t>城乡社区住宅</t>
    </r>
  </si>
  <si>
    <r>
      <t xml:space="preserve">    </t>
    </r>
    <r>
      <rPr>
        <b/>
        <sz val="12"/>
        <rFont val="方正仿宋简体"/>
        <family val="4"/>
      </rPr>
      <t>粮油物资事务</t>
    </r>
  </si>
  <si>
    <r>
      <t xml:space="preserve">    </t>
    </r>
    <r>
      <rPr>
        <b/>
        <sz val="12"/>
        <rFont val="方正仿宋简体"/>
        <family val="4"/>
      </rPr>
      <t>能源储备</t>
    </r>
  </si>
  <si>
    <r>
      <t xml:space="preserve">    </t>
    </r>
    <r>
      <rPr>
        <b/>
        <sz val="12"/>
        <rFont val="方正仿宋简体"/>
        <family val="4"/>
      </rPr>
      <t>粮油储备</t>
    </r>
  </si>
  <si>
    <r>
      <t xml:space="preserve">    </t>
    </r>
    <r>
      <rPr>
        <b/>
        <sz val="12"/>
        <rFont val="方正仿宋简体"/>
        <family val="4"/>
      </rPr>
      <t>重要商品储备</t>
    </r>
  </si>
  <si>
    <r>
      <t xml:space="preserve">    </t>
    </r>
    <r>
      <rPr>
        <b/>
        <sz val="12"/>
        <rFont val="方正仿宋简体"/>
        <family val="4"/>
      </rPr>
      <t>应急管理事务</t>
    </r>
  </si>
  <si>
    <r>
      <t xml:space="preserve">    </t>
    </r>
    <r>
      <rPr>
        <b/>
        <sz val="12"/>
        <rFont val="方正仿宋简体"/>
        <family val="4"/>
      </rPr>
      <t>消防事务</t>
    </r>
  </si>
  <si>
    <r>
      <t xml:space="preserve">    </t>
    </r>
    <r>
      <rPr>
        <b/>
        <sz val="12"/>
        <rFont val="方正仿宋简体"/>
        <family val="4"/>
      </rPr>
      <t>森林消防事务</t>
    </r>
  </si>
  <si>
    <r>
      <t xml:space="preserve">    </t>
    </r>
    <r>
      <rPr>
        <b/>
        <sz val="12"/>
        <rFont val="方正仿宋简体"/>
        <family val="4"/>
      </rPr>
      <t>煤矿安全</t>
    </r>
  </si>
  <si>
    <r>
      <t xml:space="preserve">    </t>
    </r>
    <r>
      <rPr>
        <b/>
        <sz val="12"/>
        <rFont val="方正仿宋简体"/>
        <family val="4"/>
      </rPr>
      <t>地震事务</t>
    </r>
  </si>
  <si>
    <r>
      <t xml:space="preserve">    </t>
    </r>
    <r>
      <rPr>
        <b/>
        <sz val="12"/>
        <rFont val="方正仿宋简体"/>
        <family val="4"/>
      </rPr>
      <t>自然灾害防治</t>
    </r>
  </si>
  <si>
    <r>
      <t xml:space="preserve">    </t>
    </r>
    <r>
      <rPr>
        <b/>
        <sz val="12"/>
        <rFont val="方正仿宋简体"/>
        <family val="4"/>
      </rPr>
      <t>自然灾害救灾及恢复重建支出</t>
    </r>
  </si>
  <si>
    <r>
      <t xml:space="preserve">    </t>
    </r>
    <r>
      <rPr>
        <b/>
        <sz val="12"/>
        <rFont val="方正仿宋简体"/>
        <family val="4"/>
      </rPr>
      <t>其他灾害防治及应急管理支出</t>
    </r>
  </si>
  <si>
    <r>
      <t xml:space="preserve"> </t>
    </r>
    <r>
      <rPr>
        <b/>
        <sz val="12"/>
        <rFont val="方正仿宋简体"/>
        <family val="4"/>
      </rPr>
      <t>预备费</t>
    </r>
  </si>
  <si>
    <r>
      <t xml:space="preserve">  </t>
    </r>
    <r>
      <rPr>
        <b/>
        <sz val="12"/>
        <rFont val="方正仿宋简体"/>
        <family val="4"/>
      </rPr>
      <t>其他支出</t>
    </r>
  </si>
  <si>
    <r>
      <t xml:space="preserve">    </t>
    </r>
    <r>
      <rPr>
        <b/>
        <sz val="12"/>
        <rFont val="方正仿宋简体"/>
        <family val="4"/>
      </rPr>
      <t>中央政府国内债务付息支出</t>
    </r>
  </si>
  <si>
    <r>
      <t xml:space="preserve">    </t>
    </r>
    <r>
      <rPr>
        <b/>
        <sz val="12"/>
        <rFont val="方正仿宋简体"/>
        <family val="4"/>
      </rPr>
      <t>中央政府国外债务付息支出</t>
    </r>
  </si>
  <si>
    <r>
      <t xml:space="preserve">    </t>
    </r>
    <r>
      <rPr>
        <b/>
        <sz val="12"/>
        <rFont val="方正仿宋简体"/>
        <family val="4"/>
      </rPr>
      <t>地方政府一般债务付息支出</t>
    </r>
  </si>
  <si>
    <r>
      <t xml:space="preserve">    </t>
    </r>
    <r>
      <rPr>
        <b/>
        <sz val="12"/>
        <rFont val="方正仿宋简体"/>
        <family val="4"/>
      </rPr>
      <t>中央政府国内债务发行费用支出</t>
    </r>
  </si>
  <si>
    <r>
      <t xml:space="preserve">    </t>
    </r>
    <r>
      <rPr>
        <b/>
        <sz val="12"/>
        <rFont val="方正仿宋简体"/>
        <family val="4"/>
      </rPr>
      <t>中央政府国外债务发行费用支出</t>
    </r>
  </si>
  <si>
    <r>
      <t xml:space="preserve">    </t>
    </r>
    <r>
      <rPr>
        <b/>
        <sz val="12"/>
        <rFont val="方正仿宋简体"/>
        <family val="4"/>
      </rPr>
      <t>地方政府一般债务发行费用支出</t>
    </r>
  </si>
  <si>
    <r>
      <rPr>
        <sz val="12"/>
        <color indexed="8"/>
        <rFont val="方正仿宋简体"/>
        <family val="4"/>
      </rPr>
      <t>转移性支出</t>
    </r>
  </si>
  <si>
    <r>
      <rPr>
        <sz val="12"/>
        <color indexed="8"/>
        <rFont val="方正仿宋简体"/>
        <family val="4"/>
      </rPr>
      <t>地方政府一般债务还本支出</t>
    </r>
  </si>
  <si>
    <r>
      <rPr>
        <b/>
        <sz val="12"/>
        <rFont val="方正仿宋简体"/>
        <family val="4"/>
      </rPr>
      <t>财政支出总计</t>
    </r>
  </si>
  <si>
    <t>附表八</t>
  </si>
  <si>
    <t>双柏县2023年政府性基金收支预算情况表</t>
  </si>
  <si>
    <t>1030148</t>
  </si>
  <si>
    <r>
      <rPr>
        <sz val="12"/>
        <color indexed="8"/>
        <rFont val="方正仿宋简体"/>
        <family val="4"/>
      </rPr>
      <t>七、国有土地使用权出让收入</t>
    </r>
  </si>
  <si>
    <t>103014801</t>
  </si>
  <si>
    <t>103014802</t>
  </si>
  <si>
    <t>103014898</t>
  </si>
  <si>
    <r>
      <rPr>
        <sz val="12"/>
        <color indexed="8"/>
        <rFont val="方正仿宋简体"/>
        <family val="4"/>
      </rPr>
      <t>转移性收入</t>
    </r>
  </si>
  <si>
    <r>
      <t xml:space="preserve">  </t>
    </r>
    <r>
      <rPr>
        <sz val="12"/>
        <color indexed="8"/>
        <rFont val="方正仿宋简体"/>
        <family val="4"/>
      </rPr>
      <t>政府性基金转移收入</t>
    </r>
  </si>
  <si>
    <r>
      <t xml:space="preserve">    </t>
    </r>
    <r>
      <rPr>
        <sz val="12"/>
        <color indexed="8"/>
        <rFont val="方正仿宋简体"/>
        <family val="4"/>
      </rPr>
      <t>政府性基金补助收入</t>
    </r>
  </si>
  <si>
    <r>
      <t xml:space="preserve">    </t>
    </r>
    <r>
      <rPr>
        <sz val="12"/>
        <color indexed="8"/>
        <rFont val="方正仿宋简体"/>
        <family val="4"/>
      </rPr>
      <t>抗疫特别国债转移支付收入</t>
    </r>
  </si>
  <si>
    <r>
      <t xml:space="preserve">    </t>
    </r>
    <r>
      <rPr>
        <sz val="12"/>
        <color indexed="8"/>
        <rFont val="方正仿宋简体"/>
        <family val="4"/>
      </rPr>
      <t>科学技术</t>
    </r>
  </si>
  <si>
    <r>
      <t xml:space="preserve">    </t>
    </r>
    <r>
      <rPr>
        <sz val="12"/>
        <color indexed="8"/>
        <rFont val="方正仿宋简体"/>
        <family val="4"/>
      </rPr>
      <t>文化旅游体育与传媒</t>
    </r>
  </si>
  <si>
    <r>
      <t xml:space="preserve">    </t>
    </r>
    <r>
      <rPr>
        <sz val="12"/>
        <color indexed="8"/>
        <rFont val="方正仿宋简体"/>
        <family val="4"/>
      </rPr>
      <t>社会保障和就业</t>
    </r>
  </si>
  <si>
    <r>
      <t xml:space="preserve">    </t>
    </r>
    <r>
      <rPr>
        <sz val="12"/>
        <color indexed="8"/>
        <rFont val="方正仿宋简体"/>
        <family val="4"/>
      </rPr>
      <t>节能环保</t>
    </r>
  </si>
  <si>
    <r>
      <t xml:space="preserve">    </t>
    </r>
    <r>
      <rPr>
        <sz val="12"/>
        <color indexed="8"/>
        <rFont val="方正仿宋简体"/>
        <family val="4"/>
      </rPr>
      <t>城乡社区</t>
    </r>
  </si>
  <si>
    <r>
      <t xml:space="preserve">    </t>
    </r>
    <r>
      <rPr>
        <sz val="12"/>
        <color indexed="8"/>
        <rFont val="方正仿宋简体"/>
        <family val="4"/>
      </rPr>
      <t>农林水</t>
    </r>
  </si>
  <si>
    <r>
      <t xml:space="preserve">    </t>
    </r>
    <r>
      <rPr>
        <sz val="12"/>
        <color indexed="8"/>
        <rFont val="方正仿宋简体"/>
        <family val="4"/>
      </rPr>
      <t>交通运输</t>
    </r>
  </si>
  <si>
    <r>
      <t xml:space="preserve">    </t>
    </r>
    <r>
      <rPr>
        <sz val="12"/>
        <color indexed="8"/>
        <rFont val="方正仿宋简体"/>
        <family val="4"/>
      </rPr>
      <t>资源勘探工业信息等</t>
    </r>
  </si>
  <si>
    <r>
      <t xml:space="preserve">    </t>
    </r>
    <r>
      <rPr>
        <sz val="12"/>
        <color indexed="8"/>
        <rFont val="方正仿宋简体"/>
        <family val="4"/>
      </rPr>
      <t>其他收入</t>
    </r>
  </si>
  <si>
    <r>
      <t xml:space="preserve">  </t>
    </r>
    <r>
      <rPr>
        <b/>
        <sz val="12"/>
        <color indexed="8"/>
        <rFont val="方正仿宋简体"/>
        <family val="4"/>
      </rPr>
      <t>上解收入</t>
    </r>
  </si>
  <si>
    <r>
      <t xml:space="preserve">    </t>
    </r>
    <r>
      <rPr>
        <sz val="12"/>
        <color indexed="8"/>
        <rFont val="方正仿宋简体"/>
        <family val="4"/>
      </rPr>
      <t>政府性基金上解收入</t>
    </r>
  </si>
  <si>
    <r>
      <t xml:space="preserve">  </t>
    </r>
    <r>
      <rPr>
        <sz val="12"/>
        <color indexed="8"/>
        <rFont val="方正仿宋简体"/>
        <family val="4"/>
      </rPr>
      <t>上年结余收入</t>
    </r>
  </si>
  <si>
    <r>
      <t xml:space="preserve">  </t>
    </r>
    <r>
      <rPr>
        <sz val="12"/>
        <color indexed="8"/>
        <rFont val="方正仿宋简体"/>
        <family val="4"/>
      </rPr>
      <t>调入资金</t>
    </r>
  </si>
  <si>
    <r>
      <t xml:space="preserve">    </t>
    </r>
    <r>
      <rPr>
        <sz val="12"/>
        <color indexed="8"/>
        <rFont val="方正仿宋简体"/>
        <family val="4"/>
      </rPr>
      <t>调入政府性基金预算资金</t>
    </r>
  </si>
  <si>
    <r>
      <t xml:space="preserve">  </t>
    </r>
    <r>
      <rPr>
        <sz val="12"/>
        <color indexed="8"/>
        <rFont val="方正仿宋简体"/>
        <family val="4"/>
      </rPr>
      <t>地方政府专项债务转贷收入</t>
    </r>
  </si>
  <si>
    <t>20707</t>
  </si>
  <si>
    <t>2120801</t>
  </si>
  <si>
    <t>2330498</t>
  </si>
  <si>
    <r>
      <t xml:space="preserve">  </t>
    </r>
    <r>
      <rPr>
        <sz val="12"/>
        <color indexed="8"/>
        <rFont val="方正仿宋简体"/>
        <family val="4"/>
      </rPr>
      <t>政府性基金转移支付</t>
    </r>
  </si>
  <si>
    <r>
      <t xml:space="preserve">    </t>
    </r>
    <r>
      <rPr>
        <sz val="12"/>
        <color indexed="8"/>
        <rFont val="方正仿宋简体"/>
        <family val="4"/>
      </rPr>
      <t>政府性基金补助支出</t>
    </r>
  </si>
  <si>
    <r>
      <t xml:space="preserve">    </t>
    </r>
    <r>
      <rPr>
        <sz val="12"/>
        <color indexed="8"/>
        <rFont val="方正仿宋简体"/>
        <family val="4"/>
      </rPr>
      <t>抗疫特别国债转移支付支出</t>
    </r>
  </si>
  <si>
    <r>
      <t xml:space="preserve">    </t>
    </r>
    <r>
      <rPr>
        <sz val="12"/>
        <color indexed="8"/>
        <rFont val="方正仿宋简体"/>
        <family val="4"/>
      </rPr>
      <t>其他支出</t>
    </r>
  </si>
  <si>
    <r>
      <t xml:space="preserve">  </t>
    </r>
    <r>
      <rPr>
        <sz val="12"/>
        <color indexed="8"/>
        <rFont val="方正仿宋简体"/>
        <family val="4"/>
      </rPr>
      <t>政府性基金上解支出</t>
    </r>
  </si>
  <si>
    <r>
      <t xml:space="preserve">    </t>
    </r>
    <r>
      <rPr>
        <sz val="12"/>
        <color indexed="8"/>
        <rFont val="方正仿宋简体"/>
        <family val="4"/>
      </rPr>
      <t>政府性基金上解支出</t>
    </r>
  </si>
  <si>
    <r>
      <t xml:space="preserve"> </t>
    </r>
    <r>
      <rPr>
        <sz val="12"/>
        <color indexed="8"/>
        <rFont val="方正仿宋简体"/>
        <family val="4"/>
      </rPr>
      <t>调出资金</t>
    </r>
  </si>
  <si>
    <r>
      <t xml:space="preserve"> </t>
    </r>
    <r>
      <rPr>
        <sz val="12"/>
        <color indexed="8"/>
        <rFont val="方正仿宋简体"/>
        <family val="4"/>
      </rPr>
      <t>年终结余</t>
    </r>
  </si>
  <si>
    <r>
      <t xml:space="preserve"> </t>
    </r>
    <r>
      <rPr>
        <sz val="12"/>
        <color indexed="8"/>
        <rFont val="方正仿宋简体"/>
        <family val="4"/>
      </rPr>
      <t>地方政府专项债务转贷支出</t>
    </r>
  </si>
  <si>
    <r>
      <rPr>
        <sz val="12"/>
        <color indexed="8"/>
        <rFont val="方正仿宋简体"/>
        <family val="4"/>
      </rPr>
      <t>债务还本支出</t>
    </r>
  </si>
  <si>
    <r>
      <t xml:space="preserve"> </t>
    </r>
    <r>
      <rPr>
        <sz val="12"/>
        <color indexed="8"/>
        <rFont val="方正仿宋简体"/>
        <family val="4"/>
      </rPr>
      <t>地方政府专项债务还本支出</t>
    </r>
  </si>
  <si>
    <t>附表九</t>
  </si>
  <si>
    <t>双柏县2023年国有资本经营收支预算情况表</t>
  </si>
  <si>
    <t>2023年预算数</t>
  </si>
  <si>
    <t>附表十</t>
  </si>
  <si>
    <r>
      <t>双柏县</t>
    </r>
    <r>
      <rPr>
        <b/>
        <sz val="22"/>
        <rFont val="Times New Roman"/>
        <family val="1"/>
      </rPr>
      <t>2023</t>
    </r>
    <r>
      <rPr>
        <b/>
        <sz val="22"/>
        <rFont val="方正小标宋简体"/>
        <family val="4"/>
      </rPr>
      <t>年社会保险基金收支预算情况表</t>
    </r>
  </si>
  <si>
    <r>
      <t>2023</t>
    </r>
    <r>
      <rPr>
        <b/>
        <sz val="11"/>
        <rFont val="方正仿宋简体"/>
        <family val="4"/>
      </rPr>
      <t>年预算数</t>
    </r>
  </si>
  <si>
    <t>22480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</si>
</sst>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_ ;[Red]\-#,##0\ "/>
    <numFmt numFmtId="178" formatCode="#,##0.0_ "/>
    <numFmt numFmtId="179" formatCode="_ &quot;￥&quot;* #,##0.00_ ;_ &quot;￥&quot;* \-#,##0.00_ ;_ &quot;￥&quot;* \-??_ ;_ @_ "/>
    <numFmt numFmtId="180" formatCode="#,##0_ "/>
    <numFmt numFmtId="181" formatCode="#,##0.0"/>
    <numFmt numFmtId="182" formatCode="0.0%"/>
    <numFmt numFmtId="183" formatCode="0.0"/>
    <numFmt numFmtId="184" formatCode="0\ "/>
    <numFmt numFmtId="185" formatCode="0_ "/>
  </numFmts>
  <fonts count="106">
    <font>
      <sz val="9"/>
      <name val="微软雅黑"/>
      <family val="2"/>
    </font>
    <font>
      <sz val="11"/>
      <name val="宋体"/>
      <family val="0"/>
    </font>
    <font>
      <sz val="12"/>
      <name val="宋体"/>
      <family val="0"/>
    </font>
    <font>
      <sz val="13"/>
      <name val="Times New Roman"/>
      <family val="1"/>
    </font>
    <font>
      <sz val="11"/>
      <name val="Times New Roman"/>
      <family val="1"/>
    </font>
    <font>
      <sz val="11"/>
      <name val="方正楷体简体"/>
      <family val="4"/>
    </font>
    <font>
      <b/>
      <sz val="22"/>
      <name val="方正小标宋简体"/>
      <family val="4"/>
    </font>
    <font>
      <sz val="11"/>
      <name val="方正仿宋简体"/>
      <family val="4"/>
    </font>
    <font>
      <b/>
      <sz val="12"/>
      <name val="方正仿宋简体"/>
      <family val="4"/>
    </font>
    <font>
      <b/>
      <sz val="11"/>
      <color indexed="8"/>
      <name val="Times New Roman"/>
      <family val="1"/>
    </font>
    <font>
      <b/>
      <sz val="11"/>
      <name val="Times New Roman"/>
      <family val="1"/>
    </font>
    <font>
      <b/>
      <sz val="12"/>
      <color indexed="8"/>
      <name val="方正仿宋简体"/>
      <family val="4"/>
    </font>
    <font>
      <b/>
      <sz val="12"/>
      <color indexed="8"/>
      <name val="Times New Roman"/>
      <family val="1"/>
    </font>
    <font>
      <b/>
      <sz val="12"/>
      <name val="Times New Roman"/>
      <family val="1"/>
    </font>
    <font>
      <b/>
      <sz val="11"/>
      <name val="方正仿宋简体"/>
      <family val="4"/>
    </font>
    <font>
      <sz val="12"/>
      <name val="Times New Roman"/>
      <family val="1"/>
    </font>
    <font>
      <sz val="12"/>
      <color indexed="8"/>
      <name val="Times New Roman"/>
      <family val="1"/>
    </font>
    <font>
      <sz val="12"/>
      <color indexed="8"/>
      <name val="方正仿宋简体"/>
      <family val="4"/>
    </font>
    <font>
      <sz val="12"/>
      <color indexed="10"/>
      <name val="Times New Roman"/>
      <family val="1"/>
    </font>
    <font>
      <b/>
      <sz val="13"/>
      <color indexed="8"/>
      <name val="Times New Roman"/>
      <family val="1"/>
    </font>
    <font>
      <sz val="11"/>
      <color indexed="8"/>
      <name val="Times New Roman"/>
      <family val="1"/>
    </font>
    <font>
      <sz val="8"/>
      <name val="微软雅黑"/>
      <family val="2"/>
    </font>
    <font>
      <sz val="11"/>
      <color indexed="8"/>
      <name val="方正楷体简体"/>
      <family val="4"/>
    </font>
    <font>
      <sz val="20"/>
      <color indexed="8"/>
      <name val="方正小标宋简体"/>
      <family val="4"/>
    </font>
    <font>
      <sz val="8"/>
      <color indexed="8"/>
      <name val="方正小标宋简体"/>
      <family val="4"/>
    </font>
    <font>
      <sz val="14"/>
      <name val="宋体"/>
      <family val="0"/>
    </font>
    <font>
      <sz val="8"/>
      <name val="宋体"/>
      <family val="0"/>
    </font>
    <font>
      <sz val="8"/>
      <name val="MS Serif"/>
      <family val="2"/>
    </font>
    <font>
      <b/>
      <sz val="10"/>
      <name val="方正仿宋简体"/>
      <family val="4"/>
    </font>
    <font>
      <b/>
      <sz val="10"/>
      <color indexed="8"/>
      <name val="方正仿宋简体"/>
      <family val="4"/>
    </font>
    <font>
      <b/>
      <sz val="8"/>
      <name val="宋体"/>
      <family val="0"/>
    </font>
    <font>
      <sz val="10"/>
      <color indexed="8"/>
      <name val="Times New Roman"/>
      <family val="1"/>
    </font>
    <font>
      <sz val="8"/>
      <color indexed="8"/>
      <name val="宋体"/>
      <family val="0"/>
    </font>
    <font>
      <b/>
      <sz val="14"/>
      <color indexed="8"/>
      <name val="宋体"/>
      <family val="0"/>
    </font>
    <font>
      <b/>
      <sz val="14"/>
      <name val="宋体"/>
      <family val="0"/>
    </font>
    <font>
      <sz val="14"/>
      <color indexed="8"/>
      <name val="宋体"/>
      <family val="0"/>
    </font>
    <font>
      <sz val="11"/>
      <color indexed="8"/>
      <name val="宋体"/>
      <family val="0"/>
    </font>
    <font>
      <sz val="9"/>
      <name val="Times New Roman"/>
      <family val="1"/>
    </font>
    <font>
      <sz val="22"/>
      <color indexed="8"/>
      <name val="方正小标宋简体"/>
      <family val="4"/>
    </font>
    <font>
      <sz val="12"/>
      <name val="方正仿宋简体"/>
      <family val="4"/>
    </font>
    <font>
      <b/>
      <sz val="12"/>
      <name val="方正楷体简体"/>
      <family val="4"/>
    </font>
    <font>
      <b/>
      <sz val="12"/>
      <color indexed="8"/>
      <name val="方正楷体简体"/>
      <family val="4"/>
    </font>
    <font>
      <sz val="22"/>
      <color indexed="8"/>
      <name val="Times New Roman"/>
      <family val="1"/>
    </font>
    <font>
      <b/>
      <sz val="9"/>
      <name val="微软雅黑"/>
      <family val="2"/>
    </font>
    <font>
      <sz val="11"/>
      <color indexed="10"/>
      <name val="Times New Roman"/>
      <family val="1"/>
    </font>
    <font>
      <sz val="22"/>
      <color indexed="10"/>
      <name val="方正小标宋简体"/>
      <family val="4"/>
    </font>
    <font>
      <sz val="22"/>
      <color indexed="8"/>
      <name val="宋体"/>
      <family val="0"/>
    </font>
    <font>
      <sz val="22"/>
      <color indexed="10"/>
      <name val="Times New Roman"/>
      <family val="1"/>
    </font>
    <font>
      <b/>
      <sz val="12"/>
      <color indexed="10"/>
      <name val="Times New Roman"/>
      <family val="1"/>
    </font>
    <font>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0"/>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22"/>
      <name val="Times New Roman"/>
      <family val="1"/>
    </font>
    <font>
      <b/>
      <sz val="11"/>
      <color indexed="8"/>
      <name val="方正仿宋简体"/>
      <family val="4"/>
    </font>
    <font>
      <b/>
      <sz val="12"/>
      <color indexed="8"/>
      <name val="宋体"/>
      <family val="0"/>
    </font>
    <font>
      <sz val="11"/>
      <color indexed="8"/>
      <name val="方正仿宋简体"/>
      <family val="4"/>
    </font>
    <font>
      <sz val="12"/>
      <color indexed="10"/>
      <name val="方正仿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Times New Roman"/>
      <family val="1"/>
    </font>
    <font>
      <b/>
      <sz val="12"/>
      <color rgb="FF000000"/>
      <name val="方正仿宋简体"/>
      <family val="4"/>
    </font>
    <font>
      <sz val="12"/>
      <color rgb="FFFF0000"/>
      <name val="Times New Roman"/>
      <family val="1"/>
    </font>
    <font>
      <sz val="11"/>
      <color rgb="FF000000"/>
      <name val="方正楷体简体"/>
      <family val="4"/>
    </font>
    <font>
      <sz val="8"/>
      <color theme="1"/>
      <name val="Calibri"/>
      <family val="0"/>
    </font>
    <font>
      <sz val="8"/>
      <name val="Calibri"/>
      <family val="0"/>
    </font>
    <font>
      <sz val="12"/>
      <color rgb="FF000000"/>
      <name val="方正仿宋简体"/>
      <family val="4"/>
    </font>
    <font>
      <b/>
      <sz val="12"/>
      <color rgb="FF000000"/>
      <name val="Times New Roman"/>
      <family val="1"/>
    </font>
    <font>
      <sz val="12"/>
      <color rgb="FF000000"/>
      <name val="Times New Roman"/>
      <family val="1"/>
    </font>
    <font>
      <sz val="11"/>
      <color rgb="FFFF0000"/>
      <name val="Times New Roman"/>
      <family val="1"/>
    </font>
    <font>
      <sz val="22"/>
      <color rgb="FFFF0000"/>
      <name val="方正小标宋简体"/>
      <family val="4"/>
    </font>
    <font>
      <sz val="22"/>
      <color rgb="FFFF0000"/>
      <name val="Times New Roman"/>
      <family val="1"/>
    </font>
    <font>
      <b/>
      <sz val="12"/>
      <color rgb="FFFF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8"/>
      </left>
      <right/>
      <top>
        <color indexed="63"/>
      </top>
      <bottom style="thin">
        <color indexed="8"/>
      </bottom>
    </border>
    <border>
      <left>
        <color indexed="32"/>
      </left>
      <right style="thin">
        <color indexed="8"/>
      </right>
      <top>
        <color indexed="32"/>
      </top>
      <bottom style="thin">
        <color indexed="8"/>
      </bottom>
    </border>
    <border>
      <left style="thin">
        <color indexed="8"/>
      </left>
      <right style="thin">
        <color indexed="8"/>
      </right>
      <top style="thin">
        <color indexed="8"/>
      </top>
      <bottom>
        <color indexed="32"/>
      </bottom>
    </border>
    <border>
      <left>
        <color indexed="32"/>
      </left>
      <right style="thin">
        <color indexed="8"/>
      </right>
      <top style="thin">
        <color indexed="8"/>
      </top>
      <bottom>
        <color indexed="32"/>
      </bottom>
    </border>
    <border>
      <left>
        <color indexed="32"/>
      </left>
      <right/>
      <top style="thin">
        <color indexed="8"/>
      </top>
      <bottom>
        <color indexed="32"/>
      </bottom>
    </border>
    <border>
      <left style="thin">
        <color indexed="8"/>
      </left>
      <right style="thin">
        <color indexed="8"/>
      </right>
      <top>
        <color indexed="32"/>
      </top>
      <bottom style="thin">
        <color indexed="8"/>
      </bottom>
    </border>
    <border>
      <left style="thin">
        <color indexed="8"/>
      </left>
      <right style="thin">
        <color indexed="8"/>
      </right>
      <top>
        <color indexed="32"/>
      </top>
      <bottom/>
    </border>
    <border>
      <left style="thin"/>
      <right>
        <color indexed="63"/>
      </right>
      <top style="thin"/>
      <bottom style="thin"/>
    </border>
    <border>
      <left>
        <color indexed="25"/>
      </left>
      <right style="thin">
        <color indexed="8"/>
      </right>
      <top>
        <color indexed="25"/>
      </top>
      <bottom style="thin">
        <color indexed="8"/>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s>
  <cellStyleXfs count="76">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4" fillId="2" borderId="0" applyNumberFormat="0" applyBorder="0" applyAlignment="0" applyProtection="0"/>
    <xf numFmtId="0" fontId="7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4" fillId="4" borderId="0" applyNumberFormat="0" applyBorder="0" applyAlignment="0" applyProtection="0"/>
    <xf numFmtId="0" fontId="76" fillId="5" borderId="0" applyNumberFormat="0" applyBorder="0" applyAlignment="0" applyProtection="0"/>
    <xf numFmtId="43" fontId="0" fillId="0" borderId="0" applyFont="0" applyFill="0" applyBorder="0" applyAlignment="0" applyProtection="0"/>
    <xf numFmtId="0" fontId="77" fillId="6" borderId="0" applyNumberFormat="0" applyBorder="0" applyAlignment="0" applyProtection="0"/>
    <xf numFmtId="0" fontId="78" fillId="0" borderId="0" applyNumberFormat="0" applyFill="0" applyBorder="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7" borderId="2" applyNumberFormat="0" applyFont="0" applyAlignment="0" applyProtection="0"/>
    <xf numFmtId="0" fontId="2" fillId="0" borderId="0">
      <alignment vertical="center"/>
      <protection/>
    </xf>
    <xf numFmtId="0" fontId="77" fillId="8" borderId="0" applyNumberFormat="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77" fillId="9" borderId="0" applyNumberFormat="0" applyBorder="0" applyAlignment="0" applyProtection="0"/>
    <xf numFmtId="0" fontId="80" fillId="0" borderId="5" applyNumberFormat="0" applyFill="0" applyAlignment="0" applyProtection="0"/>
    <xf numFmtId="0" fontId="77" fillId="10" borderId="0" applyNumberFormat="0" applyBorder="0" applyAlignment="0" applyProtection="0"/>
    <xf numFmtId="0" fontId="86" fillId="11" borderId="6" applyNumberFormat="0" applyAlignment="0" applyProtection="0"/>
    <xf numFmtId="0" fontId="87" fillId="11" borderId="1" applyNumberFormat="0" applyAlignment="0" applyProtection="0"/>
    <xf numFmtId="0" fontId="88" fillId="12" borderId="7" applyNumberFormat="0" applyAlignment="0" applyProtection="0"/>
    <xf numFmtId="0" fontId="74" fillId="13" borderId="0" applyNumberFormat="0" applyBorder="0" applyAlignment="0" applyProtection="0"/>
    <xf numFmtId="0" fontId="77" fillId="14" borderId="0" applyNumberFormat="0" applyBorder="0" applyAlignment="0" applyProtection="0"/>
    <xf numFmtId="0" fontId="89" fillId="0" borderId="8" applyNumberFormat="0" applyFill="0" applyAlignment="0" applyProtection="0"/>
    <xf numFmtId="0" fontId="90" fillId="0" borderId="9" applyNumberFormat="0" applyFill="0" applyAlignment="0" applyProtection="0"/>
    <xf numFmtId="0" fontId="91" fillId="15" borderId="0" applyNumberFormat="0" applyBorder="0" applyAlignment="0" applyProtection="0"/>
    <xf numFmtId="0" fontId="92" fillId="16" borderId="0" applyNumberFormat="0" applyBorder="0" applyAlignment="0" applyProtection="0"/>
    <xf numFmtId="0" fontId="74" fillId="17" borderId="0" applyNumberFormat="0" applyBorder="0" applyAlignment="0" applyProtection="0"/>
    <xf numFmtId="0" fontId="77"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2" fillId="0" borderId="0">
      <alignment vertical="center"/>
      <protection/>
    </xf>
    <xf numFmtId="0" fontId="74"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7" fillId="27" borderId="0" applyNumberFormat="0" applyBorder="0" applyAlignment="0" applyProtection="0"/>
    <xf numFmtId="0" fontId="74" fillId="28" borderId="0" applyNumberFormat="0" applyBorder="0" applyAlignment="0" applyProtection="0"/>
    <xf numFmtId="0" fontId="2" fillId="0" borderId="0">
      <alignment vertical="center"/>
      <protection/>
    </xf>
    <xf numFmtId="0" fontId="77" fillId="29" borderId="0" applyNumberFormat="0" applyBorder="0" applyAlignment="0" applyProtection="0"/>
    <xf numFmtId="0" fontId="77" fillId="30" borderId="0" applyNumberFormat="0" applyBorder="0" applyAlignment="0" applyProtection="0"/>
    <xf numFmtId="0" fontId="2" fillId="0" borderId="0">
      <alignment vertical="center"/>
      <protection/>
    </xf>
    <xf numFmtId="0" fontId="74" fillId="31" borderId="0" applyNumberFormat="0" applyBorder="0" applyAlignment="0" applyProtection="0"/>
    <xf numFmtId="0" fontId="77" fillId="32" borderId="0" applyNumberFormat="0" applyBorder="0" applyAlignment="0" applyProtection="0"/>
    <xf numFmtId="0" fontId="6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176" fontId="36"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74" fillId="0" borderId="0">
      <alignment/>
      <protection/>
    </xf>
  </cellStyleXfs>
  <cellXfs count="229">
    <xf numFmtId="0" fontId="0" fillId="0" borderId="0" xfId="0" applyFont="1" applyAlignment="1">
      <alignment vertical="top"/>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177" fontId="5" fillId="0" borderId="0" xfId="69" applyNumberFormat="1" applyFont="1" applyFill="1" applyAlignment="1">
      <alignment vertical="center"/>
      <protection/>
    </xf>
    <xf numFmtId="0" fontId="6" fillId="0" borderId="0" xfId="69" applyFont="1" applyFill="1" applyAlignment="1">
      <alignment horizontal="center" vertical="center"/>
      <protection/>
    </xf>
    <xf numFmtId="0" fontId="4" fillId="0" borderId="0" xfId="69" applyFont="1" applyFill="1" applyAlignment="1">
      <alignment horizontal="center" vertical="center"/>
      <protection/>
    </xf>
    <xf numFmtId="177" fontId="1" fillId="0" borderId="0" xfId="69" applyNumberFormat="1" applyFont="1" applyFill="1" applyAlignment="1">
      <alignment vertical="center"/>
      <protection/>
    </xf>
    <xf numFmtId="177" fontId="4" fillId="0" borderId="0" xfId="69" applyNumberFormat="1" applyFont="1" applyFill="1" applyAlignment="1">
      <alignment horizontal="center" vertical="center"/>
      <protection/>
    </xf>
    <xf numFmtId="177" fontId="4" fillId="0" borderId="0" xfId="69" applyNumberFormat="1" applyFont="1" applyFill="1" applyBorder="1" applyAlignment="1">
      <alignment horizontal="center" vertical="center"/>
      <protection/>
    </xf>
    <xf numFmtId="0" fontId="7" fillId="0" borderId="0" xfId="0" applyFont="1" applyFill="1" applyAlignment="1" applyProtection="1">
      <alignment horizontal="center" vertical="center"/>
      <protection/>
    </xf>
    <xf numFmtId="177" fontId="8" fillId="0" borderId="10" xfId="69" applyNumberFormat="1" applyFont="1" applyFill="1" applyBorder="1" applyAlignment="1">
      <alignment horizontal="center" vertical="center" wrapText="1"/>
      <protection/>
    </xf>
    <xf numFmtId="49" fontId="93" fillId="0" borderId="11"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xf>
    <xf numFmtId="49" fontId="94" fillId="0" borderId="11" xfId="0" applyNumberFormat="1" applyFont="1" applyFill="1" applyBorder="1" applyAlignment="1" applyProtection="1">
      <alignment horizontal="center" vertical="center" wrapText="1"/>
      <protection/>
    </xf>
    <xf numFmtId="49" fontId="12" fillId="0" borderId="11" xfId="0" applyNumberFormat="1" applyFont="1" applyFill="1" applyBorder="1" applyAlignment="1" applyProtection="1">
      <alignment horizontal="center" vertical="center" wrapText="1"/>
      <protection/>
    </xf>
    <xf numFmtId="177" fontId="13" fillId="0" borderId="12" xfId="69" applyNumberFormat="1" applyFont="1" applyFill="1" applyBorder="1" applyAlignment="1">
      <alignment horizontal="center" vertical="center" wrapText="1"/>
      <protection/>
    </xf>
    <xf numFmtId="49" fontId="9" fillId="0" borderId="11" xfId="0" applyNumberFormat="1" applyFont="1" applyFill="1" applyBorder="1" applyAlignment="1" applyProtection="1">
      <alignment horizontal="center" vertical="center" wrapText="1"/>
      <protection/>
    </xf>
    <xf numFmtId="49" fontId="14" fillId="0" borderId="13" xfId="0" applyNumberFormat="1" applyFont="1" applyFill="1" applyBorder="1" applyAlignment="1" applyProtection="1">
      <alignment horizontal="center" vertical="center" wrapText="1"/>
      <protection/>
    </xf>
    <xf numFmtId="178" fontId="14" fillId="0" borderId="11" xfId="0" applyNumberFormat="1" applyFont="1" applyFill="1" applyBorder="1" applyAlignment="1" applyProtection="1">
      <alignment horizontal="center" vertical="center" wrapText="1"/>
      <protection locked="0"/>
    </xf>
    <xf numFmtId="179" fontId="11" fillId="0" borderId="11" xfId="68" applyNumberFormat="1" applyFont="1" applyFill="1" applyBorder="1" applyAlignment="1">
      <alignment horizontal="left" vertical="center" wrapText="1"/>
      <protection/>
    </xf>
    <xf numFmtId="180" fontId="15" fillId="0" borderId="11" xfId="68" applyNumberFormat="1" applyFont="1" applyFill="1" applyBorder="1" applyAlignment="1">
      <alignment horizontal="center" vertical="center" shrinkToFit="1"/>
      <protection/>
    </xf>
    <xf numFmtId="181" fontId="16" fillId="0" borderId="14" xfId="0" applyNumberFormat="1" applyFont="1" applyFill="1" applyBorder="1" applyAlignment="1" applyProtection="1">
      <alignment horizontal="center" vertical="center"/>
      <protection/>
    </xf>
    <xf numFmtId="179" fontId="17" fillId="0" borderId="11" xfId="68" applyNumberFormat="1" applyFont="1" applyFill="1" applyBorder="1" applyAlignment="1">
      <alignment horizontal="left" vertical="center" wrapText="1"/>
      <protection/>
    </xf>
    <xf numFmtId="180" fontId="16" fillId="0" borderId="11" xfId="67" applyNumberFormat="1" applyFont="1" applyFill="1" applyBorder="1" applyAlignment="1" applyProtection="1">
      <alignment horizontal="center" vertical="center" shrinkToFit="1"/>
      <protection/>
    </xf>
    <xf numFmtId="180" fontId="95" fillId="0" borderId="11" xfId="68" applyNumberFormat="1" applyFont="1" applyFill="1" applyBorder="1" applyAlignment="1">
      <alignment horizontal="center" vertical="center" shrinkToFit="1"/>
      <protection/>
    </xf>
    <xf numFmtId="180" fontId="95" fillId="0" borderId="11" xfId="67" applyNumberFormat="1" applyFont="1" applyFill="1" applyBorder="1" applyAlignment="1" applyProtection="1">
      <alignment horizontal="center" vertical="center" shrinkToFit="1"/>
      <protection/>
    </xf>
    <xf numFmtId="180" fontId="12" fillId="0" borderId="11" xfId="67" applyNumberFormat="1" applyFont="1" applyFill="1" applyBorder="1" applyAlignment="1" applyProtection="1">
      <alignment horizontal="center" vertical="center" shrinkToFit="1"/>
      <protection/>
    </xf>
    <xf numFmtId="180" fontId="13" fillId="0" borderId="11" xfId="68" applyNumberFormat="1" applyFont="1" applyFill="1" applyBorder="1" applyAlignment="1">
      <alignment horizontal="center" vertical="center" shrinkToFit="1"/>
      <protection/>
    </xf>
    <xf numFmtId="181" fontId="12" fillId="0" borderId="14" xfId="0" applyNumberFormat="1" applyFont="1" applyFill="1" applyBorder="1" applyAlignment="1" applyProtection="1">
      <alignment horizontal="center" vertical="center"/>
      <protection/>
    </xf>
    <xf numFmtId="179" fontId="19" fillId="0" borderId="0" xfId="68" applyNumberFormat="1" applyFont="1" applyFill="1" applyBorder="1" applyAlignment="1">
      <alignment horizontal="left" vertical="center" wrapText="1"/>
      <protection/>
    </xf>
    <xf numFmtId="180" fontId="20" fillId="0" borderId="0" xfId="67" applyNumberFormat="1" applyFont="1" applyFill="1" applyBorder="1" applyAlignment="1" applyProtection="1">
      <alignment horizontal="center" vertical="center" shrinkToFit="1"/>
      <protection/>
    </xf>
    <xf numFmtId="182" fontId="20" fillId="0" borderId="0" xfId="25" applyNumberFormat="1" applyFont="1" applyFill="1" applyBorder="1" applyAlignment="1" applyProtection="1">
      <alignment horizontal="center" vertical="center" shrinkToFit="1"/>
      <protection/>
    </xf>
    <xf numFmtId="0" fontId="3" fillId="0" borderId="0" xfId="69" applyFont="1" applyFill="1">
      <alignment vertical="center"/>
      <protection/>
    </xf>
    <xf numFmtId="0" fontId="21" fillId="0" borderId="0" xfId="0" applyFont="1" applyAlignment="1">
      <alignment vertical="top"/>
    </xf>
    <xf numFmtId="0" fontId="96" fillId="0" borderId="0" xfId="0" applyFont="1" applyFill="1" applyAlignment="1" applyProtection="1">
      <alignment vertical="center"/>
      <protection/>
    </xf>
    <xf numFmtId="0" fontId="23" fillId="0" borderId="0" xfId="72" applyFont="1" applyFill="1" applyAlignment="1">
      <alignment horizontal="center" vertical="center" shrinkToFit="1"/>
      <protection/>
    </xf>
    <xf numFmtId="0" fontId="24" fillId="0" borderId="0" xfId="72" applyFont="1" applyFill="1" applyAlignment="1">
      <alignment horizontal="center" vertical="center" shrinkToFit="1"/>
      <protection/>
    </xf>
    <xf numFmtId="183" fontId="25" fillId="0" borderId="0" xfId="73" applyNumberFormat="1" applyFont="1" applyFill="1" applyBorder="1" applyAlignment="1" applyProtection="1">
      <alignment horizontal="left" vertical="center"/>
      <protection/>
    </xf>
    <xf numFmtId="0" fontId="26" fillId="0" borderId="0" xfId="64" applyFont="1" applyFill="1" applyBorder="1" applyAlignment="1">
      <alignment vertical="center"/>
      <protection/>
    </xf>
    <xf numFmtId="0" fontId="26" fillId="0" borderId="0" xfId="64" applyFont="1" applyFill="1" applyAlignment="1">
      <alignment vertical="center"/>
      <protection/>
    </xf>
    <xf numFmtId="183" fontId="27" fillId="0" borderId="0" xfId="73" applyNumberFormat="1" applyFont="1" applyFill="1" applyBorder="1" applyAlignment="1" applyProtection="1">
      <alignment horizontal="right" vertical="center"/>
      <protection/>
    </xf>
    <xf numFmtId="0" fontId="8" fillId="0" borderId="11" xfId="64" applyFont="1" applyFill="1" applyBorder="1" applyAlignment="1">
      <alignment horizontal="center" vertical="center" wrapText="1"/>
      <protection/>
    </xf>
    <xf numFmtId="0" fontId="28" fillId="0" borderId="11" xfId="64" applyFont="1" applyFill="1" applyBorder="1" applyAlignment="1">
      <alignment horizontal="center" vertical="center" wrapText="1"/>
      <protection/>
    </xf>
    <xf numFmtId="49" fontId="29" fillId="0" borderId="11" xfId="0" applyNumberFormat="1" applyFont="1" applyFill="1" applyBorder="1" applyAlignment="1" applyProtection="1">
      <alignment horizontal="center" vertical="center" wrapText="1"/>
      <protection/>
    </xf>
    <xf numFmtId="41" fontId="30" fillId="0" borderId="11" xfId="71" applyNumberFormat="1" applyFont="1" applyFill="1" applyBorder="1" applyAlignment="1">
      <alignment horizontal="right" vertical="center" wrapText="1"/>
    </xf>
    <xf numFmtId="180" fontId="31" fillId="0" borderId="11" xfId="67" applyNumberFormat="1" applyFont="1" applyFill="1" applyBorder="1" applyAlignment="1" applyProtection="1">
      <alignment horizontal="center" vertical="center" shrinkToFit="1"/>
      <protection/>
    </xf>
    <xf numFmtId="182" fontId="30" fillId="0" borderId="11" xfId="25" applyNumberFormat="1" applyFont="1" applyFill="1" applyBorder="1" applyAlignment="1">
      <alignment horizontal="right" vertical="center" wrapText="1"/>
    </xf>
    <xf numFmtId="41" fontId="26" fillId="0" borderId="11" xfId="71" applyNumberFormat="1" applyFont="1" applyFill="1" applyBorder="1" applyAlignment="1">
      <alignment horizontal="right" vertical="center" wrapText="1"/>
    </xf>
    <xf numFmtId="41" fontId="97" fillId="0" borderId="11" xfId="0" applyNumberFormat="1" applyFont="1" applyFill="1" applyBorder="1" applyAlignment="1" applyProtection="1">
      <alignment horizontal="right" vertical="center" wrapText="1"/>
      <protection/>
    </xf>
    <xf numFmtId="182" fontId="26" fillId="0" borderId="11" xfId="25" applyNumberFormat="1" applyFont="1" applyFill="1" applyBorder="1" applyAlignment="1">
      <alignment horizontal="right" vertical="center" wrapText="1"/>
    </xf>
    <xf numFmtId="41" fontId="98" fillId="0" borderId="11" xfId="0" applyNumberFormat="1" applyFont="1" applyFill="1" applyBorder="1" applyAlignment="1" applyProtection="1">
      <alignment horizontal="right" vertical="center" wrapText="1"/>
      <protection/>
    </xf>
    <xf numFmtId="41" fontId="26" fillId="0" borderId="11" xfId="0" applyNumberFormat="1" applyFont="1" applyFill="1" applyBorder="1" applyAlignment="1" applyProtection="1">
      <alignment horizontal="right" vertical="center" wrapText="1"/>
      <protection/>
    </xf>
    <xf numFmtId="41" fontId="32" fillId="0" borderId="11" xfId="0" applyNumberFormat="1" applyFont="1" applyFill="1" applyBorder="1" applyAlignment="1" applyProtection="1">
      <alignment horizontal="right" vertical="center" wrapText="1"/>
      <protection/>
    </xf>
    <xf numFmtId="41" fontId="26" fillId="0" borderId="11" xfId="72" applyNumberFormat="1" applyFont="1" applyFill="1" applyBorder="1" applyAlignment="1">
      <alignment horizontal="right" vertical="center" wrapText="1"/>
      <protection/>
    </xf>
    <xf numFmtId="41" fontId="30" fillId="0" borderId="11" xfId="0" applyNumberFormat="1" applyFont="1" applyFill="1" applyBorder="1" applyAlignment="1" applyProtection="1">
      <alignment horizontal="right" vertical="center" wrapText="1"/>
      <protection/>
    </xf>
    <xf numFmtId="41" fontId="30" fillId="0" borderId="11" xfId="72" applyNumberFormat="1" applyFont="1" applyFill="1" applyBorder="1" applyAlignment="1">
      <alignment horizontal="right" vertical="center" wrapText="1"/>
      <protection/>
    </xf>
    <xf numFmtId="41" fontId="33" fillId="0" borderId="11" xfId="0" applyNumberFormat="1" applyFont="1" applyFill="1" applyBorder="1" applyAlignment="1" applyProtection="1">
      <alignment horizontal="right" vertical="center" wrapText="1"/>
      <protection/>
    </xf>
    <xf numFmtId="182" fontId="34" fillId="0" borderId="11" xfId="25" applyNumberFormat="1" applyFont="1" applyFill="1" applyBorder="1" applyAlignment="1">
      <alignment horizontal="right" vertical="center" wrapText="1"/>
    </xf>
    <xf numFmtId="41" fontId="25" fillId="0" borderId="11" xfId="28" applyNumberFormat="1" applyFont="1" applyBorder="1" applyAlignment="1">
      <alignment horizontal="right" vertical="center" wrapText="1"/>
      <protection/>
    </xf>
    <xf numFmtId="182" fontId="35" fillId="0" borderId="11" xfId="0" applyNumberFormat="1" applyFont="1" applyFill="1" applyBorder="1" applyAlignment="1" applyProtection="1">
      <alignment horizontal="right" vertical="center" wrapText="1"/>
      <protection/>
    </xf>
    <xf numFmtId="41" fontId="34" fillId="0" borderId="11" xfId="28" applyNumberFormat="1" applyFont="1" applyBorder="1" applyAlignment="1">
      <alignment horizontal="right" vertical="center" wrapText="1"/>
      <protection/>
    </xf>
    <xf numFmtId="182" fontId="33" fillId="0" borderId="11" xfId="0" applyNumberFormat="1" applyFont="1" applyFill="1" applyBorder="1" applyAlignment="1" applyProtection="1">
      <alignment horizontal="right" vertical="center" wrapText="1"/>
      <protection/>
    </xf>
    <xf numFmtId="184" fontId="36" fillId="0" borderId="0" xfId="0" applyNumberFormat="1" applyFont="1" applyAlignment="1" applyProtection="1">
      <alignment vertical="center"/>
      <protection/>
    </xf>
    <xf numFmtId="0" fontId="37" fillId="0" borderId="0" xfId="0" applyFont="1" applyFill="1" applyAlignment="1">
      <alignment vertical="top"/>
    </xf>
    <xf numFmtId="184" fontId="20" fillId="0" borderId="0" xfId="0" applyNumberFormat="1" applyFont="1" applyFill="1" applyAlignment="1" applyProtection="1">
      <alignment vertical="center"/>
      <protection/>
    </xf>
    <xf numFmtId="184" fontId="20" fillId="0" borderId="0" xfId="0" applyNumberFormat="1" applyFont="1" applyFill="1" applyAlignment="1" applyProtection="1">
      <alignment horizontal="center" vertical="center"/>
      <protection/>
    </xf>
    <xf numFmtId="184" fontId="20" fillId="0" borderId="0" xfId="0" applyNumberFormat="1"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38" fillId="0" borderId="0" xfId="0" applyFont="1" applyFill="1" applyAlignment="1" applyProtection="1">
      <alignment horizontal="center" vertical="center"/>
      <protection/>
    </xf>
    <xf numFmtId="0" fontId="38" fillId="0" borderId="0" xfId="0" applyFont="1" applyFill="1" applyAlignment="1" applyProtection="1">
      <alignment horizontal="center" vertical="center"/>
      <protection/>
    </xf>
    <xf numFmtId="0" fontId="20" fillId="0" borderId="0" xfId="0" applyFont="1" applyFill="1" applyAlignment="1" applyProtection="1">
      <alignment horizontal="center"/>
      <protection/>
    </xf>
    <xf numFmtId="0" fontId="20" fillId="0" borderId="0" xfId="0" applyFont="1" applyFill="1" applyAlignment="1" applyProtection="1">
      <alignment horizontal="center"/>
      <protection/>
    </xf>
    <xf numFmtId="0" fontId="99" fillId="0" borderId="0" xfId="0" applyFont="1" applyFill="1" applyAlignment="1" applyProtection="1">
      <alignment horizontal="center"/>
      <protection/>
    </xf>
    <xf numFmtId="49" fontId="12" fillId="0" borderId="15" xfId="0" applyNumberFormat="1" applyFont="1" applyFill="1" applyBorder="1" applyAlignment="1" applyProtection="1">
      <alignment horizontal="center" vertical="center" wrapText="1"/>
      <protection/>
    </xf>
    <xf numFmtId="49" fontId="12" fillId="0" borderId="16" xfId="0" applyNumberFormat="1" applyFont="1" applyFill="1" applyBorder="1" applyAlignment="1" applyProtection="1">
      <alignment horizontal="center" vertical="center" wrapText="1"/>
      <protection/>
    </xf>
    <xf numFmtId="49" fontId="100" fillId="0" borderId="16" xfId="0" applyNumberFormat="1" applyFont="1" applyFill="1" applyBorder="1" applyAlignment="1" applyProtection="1">
      <alignment horizontal="center" vertical="center" wrapText="1"/>
      <protection/>
    </xf>
    <xf numFmtId="49" fontId="100" fillId="0" borderId="17" xfId="0" applyNumberFormat="1" applyFont="1" applyFill="1" applyBorder="1" applyAlignment="1" applyProtection="1">
      <alignment horizontal="center" vertical="center" wrapText="1"/>
      <protection/>
    </xf>
    <xf numFmtId="49" fontId="12" fillId="0" borderId="18" xfId="0" applyNumberFormat="1" applyFont="1" applyFill="1" applyBorder="1" applyAlignment="1" applyProtection="1">
      <alignment horizontal="center" vertical="center" wrapText="1"/>
      <protection/>
    </xf>
    <xf numFmtId="49" fontId="12" fillId="0" borderId="14" xfId="0" applyNumberFormat="1" applyFont="1" applyFill="1" applyBorder="1" applyAlignment="1" applyProtection="1">
      <alignment horizontal="center" vertical="center" wrapText="1"/>
      <protection/>
    </xf>
    <xf numFmtId="0" fontId="16" fillId="0" borderId="18" xfId="0" applyFont="1" applyFill="1" applyBorder="1" applyAlignment="1" applyProtection="1">
      <alignment horizontal="left" vertical="center"/>
      <protection/>
    </xf>
    <xf numFmtId="49" fontId="16" fillId="0" borderId="14" xfId="0" applyNumberFormat="1" applyFont="1" applyFill="1" applyBorder="1" applyAlignment="1" applyProtection="1">
      <alignment horizontal="left" vertical="center" wrapText="1"/>
      <protection/>
    </xf>
    <xf numFmtId="3" fontId="16" fillId="0" borderId="14" xfId="0" applyNumberFormat="1" applyFont="1" applyFill="1" applyBorder="1" applyAlignment="1" applyProtection="1">
      <alignment horizontal="center" vertical="center"/>
      <protection/>
    </xf>
    <xf numFmtId="3" fontId="16" fillId="0" borderId="14" xfId="0" applyNumberFormat="1" applyFont="1" applyFill="1" applyBorder="1" applyAlignment="1">
      <alignment horizontal="center" vertical="center"/>
    </xf>
    <xf numFmtId="0" fontId="15" fillId="0" borderId="18" xfId="0" applyFont="1" applyFill="1" applyBorder="1" applyAlignment="1" applyProtection="1">
      <alignment vertical="center"/>
      <protection/>
    </xf>
    <xf numFmtId="49" fontId="15" fillId="0" borderId="14" xfId="0" applyNumberFormat="1" applyFont="1" applyFill="1" applyBorder="1" applyAlignment="1" applyProtection="1">
      <alignment vertical="center" wrapText="1"/>
      <protection/>
    </xf>
    <xf numFmtId="49" fontId="101" fillId="0" borderId="14" xfId="0" applyNumberFormat="1" applyFont="1" applyFill="1" applyBorder="1" applyAlignment="1" applyProtection="1">
      <alignment horizontal="left" vertical="center" wrapText="1"/>
      <protection/>
    </xf>
    <xf numFmtId="49" fontId="15" fillId="0" borderId="18" xfId="0" applyNumberFormat="1" applyFont="1" applyFill="1" applyBorder="1" applyAlignment="1" applyProtection="1">
      <alignment horizontal="distributed" vertical="center"/>
      <protection/>
    </xf>
    <xf numFmtId="49" fontId="39" fillId="0" borderId="14" xfId="0" applyNumberFormat="1" applyFont="1" applyFill="1" applyBorder="1" applyAlignment="1" applyProtection="1">
      <alignment horizontal="center" vertical="center" wrapText="1"/>
      <protection/>
    </xf>
    <xf numFmtId="49" fontId="15" fillId="0" borderId="18" xfId="0" applyNumberFormat="1" applyFont="1" applyFill="1" applyBorder="1" applyAlignment="1">
      <alignment horizontal="left" vertical="center" wrapText="1"/>
    </xf>
    <xf numFmtId="49" fontId="16" fillId="0" borderId="14" xfId="0" applyNumberFormat="1" applyFont="1" applyFill="1" applyBorder="1" applyAlignment="1">
      <alignment horizontal="left" vertical="center" wrapText="1"/>
    </xf>
    <xf numFmtId="49" fontId="16" fillId="0" borderId="18" xfId="0" applyNumberFormat="1" applyFont="1" applyFill="1" applyBorder="1" applyAlignment="1" applyProtection="1">
      <alignment horizontal="left" vertical="center" wrapText="1"/>
      <protection/>
    </xf>
    <xf numFmtId="49" fontId="16" fillId="0" borderId="14" xfId="0" applyNumberFormat="1" applyFont="1" applyFill="1" applyBorder="1" applyAlignment="1" applyProtection="1">
      <alignment horizontal="left" vertical="center"/>
      <protection/>
    </xf>
    <xf numFmtId="49" fontId="13" fillId="0" borderId="18" xfId="0" applyNumberFormat="1" applyFont="1" applyFill="1" applyBorder="1" applyAlignment="1" applyProtection="1">
      <alignment horizontal="left" vertical="center" wrapText="1"/>
      <protection/>
    </xf>
    <xf numFmtId="49" fontId="12" fillId="0" borderId="14" xfId="0" applyNumberFormat="1" applyFont="1" applyFill="1" applyBorder="1" applyAlignment="1" applyProtection="1">
      <alignment horizontal="left" vertical="center"/>
      <protection/>
    </xf>
    <xf numFmtId="3" fontId="12" fillId="0" borderId="14" xfId="0" applyNumberFormat="1" applyFont="1" applyFill="1" applyBorder="1" applyAlignment="1">
      <alignment horizontal="center" vertical="center"/>
    </xf>
    <xf numFmtId="3" fontId="12" fillId="0" borderId="14" xfId="0" applyNumberFormat="1" applyFont="1" applyFill="1" applyBorder="1" applyAlignment="1">
      <alignment horizontal="center" vertical="center"/>
    </xf>
    <xf numFmtId="3" fontId="95" fillId="0" borderId="14" xfId="0" applyNumberFormat="1" applyFont="1" applyFill="1" applyBorder="1" applyAlignment="1">
      <alignment horizontal="center" vertical="center"/>
    </xf>
    <xf numFmtId="49" fontId="40" fillId="0" borderId="18" xfId="0" applyNumberFormat="1" applyFont="1" applyFill="1" applyBorder="1" applyAlignment="1" applyProtection="1">
      <alignment horizontal="distributed" vertical="center"/>
      <protection/>
    </xf>
    <xf numFmtId="49" fontId="40" fillId="0" borderId="14" xfId="0" applyNumberFormat="1" applyFont="1" applyFill="1" applyBorder="1" applyAlignment="1" applyProtection="1">
      <alignment horizontal="center" vertical="center" wrapText="1"/>
      <protection/>
    </xf>
    <xf numFmtId="3" fontId="40" fillId="0" borderId="14" xfId="0" applyNumberFormat="1" applyFont="1" applyFill="1" applyBorder="1" applyAlignment="1">
      <alignment horizontal="center" vertical="center"/>
    </xf>
    <xf numFmtId="3" fontId="41" fillId="0" borderId="14" xfId="0" applyNumberFormat="1" applyFont="1" applyFill="1" applyBorder="1" applyAlignment="1">
      <alignment horizontal="center" vertical="center"/>
    </xf>
    <xf numFmtId="181" fontId="41" fillId="0" borderId="14" xfId="0" applyNumberFormat="1" applyFont="1" applyFill="1" applyBorder="1" applyAlignment="1" applyProtection="1">
      <alignment horizontal="center" vertical="center"/>
      <protection/>
    </xf>
    <xf numFmtId="0" fontId="15" fillId="0" borderId="18" xfId="0" applyFont="1" applyFill="1" applyBorder="1" applyAlignment="1" applyProtection="1">
      <alignment horizontal="left" vertical="center"/>
      <protection/>
    </xf>
    <xf numFmtId="49" fontId="15" fillId="0" borderId="18" xfId="0" applyNumberFormat="1" applyFont="1" applyFill="1" applyBorder="1" applyAlignment="1" applyProtection="1">
      <alignment horizontal="left" vertical="center" wrapText="1"/>
      <protection/>
    </xf>
    <xf numFmtId="3" fontId="15" fillId="0" borderId="14" xfId="0" applyNumberFormat="1" applyFont="1" applyFill="1" applyBorder="1" applyAlignment="1" applyProtection="1">
      <alignment horizontal="center" vertical="center"/>
      <protection/>
    </xf>
    <xf numFmtId="49" fontId="15" fillId="0" borderId="18" xfId="0" applyNumberFormat="1" applyFont="1" applyFill="1" applyBorder="1" applyAlignment="1" applyProtection="1">
      <alignment horizontal="left" vertical="center" wrapText="1"/>
      <protection/>
    </xf>
    <xf numFmtId="49" fontId="13" fillId="0" borderId="18" xfId="0" applyNumberFormat="1" applyFont="1" applyFill="1" applyBorder="1" applyAlignment="1" applyProtection="1">
      <alignment horizontal="distributed" vertical="center"/>
      <protection/>
    </xf>
    <xf numFmtId="3" fontId="41" fillId="0" borderId="14"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2" fillId="0" borderId="0" xfId="0" applyFont="1" applyFill="1" applyAlignment="1" applyProtection="1">
      <alignment horizontal="center"/>
      <protection/>
    </xf>
    <xf numFmtId="0" fontId="42" fillId="0" borderId="0" xfId="0" applyFont="1" applyFill="1" applyAlignment="1" applyProtection="1">
      <alignment horizontal="center"/>
      <protection/>
    </xf>
    <xf numFmtId="0" fontId="101" fillId="0" borderId="0" xfId="0" applyFont="1" applyFill="1" applyAlignment="1" applyProtection="1">
      <alignment horizontal="center"/>
      <protection/>
    </xf>
    <xf numFmtId="49" fontId="12" fillId="0" borderId="1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left" vertical="center"/>
      <protection/>
    </xf>
    <xf numFmtId="0" fontId="13" fillId="0" borderId="20" xfId="0" applyNumberFormat="1" applyFont="1" applyFill="1" applyBorder="1" applyAlignment="1" applyProtection="1">
      <alignment horizontal="left" vertical="center"/>
      <protection/>
    </xf>
    <xf numFmtId="3" fontId="15" fillId="0" borderId="11" xfId="0" applyNumberFormat="1" applyFont="1" applyFill="1" applyBorder="1" applyAlignment="1" applyProtection="1">
      <alignment horizontal="center" vertical="center"/>
      <protection/>
    </xf>
    <xf numFmtId="3" fontId="15" fillId="0" borderId="12" xfId="0" applyNumberFormat="1" applyFont="1" applyFill="1" applyBorder="1" applyAlignment="1" applyProtection="1">
      <alignment horizontal="center" vertical="center"/>
      <protection/>
    </xf>
    <xf numFmtId="0" fontId="15" fillId="0" borderId="20" xfId="0" applyNumberFormat="1" applyFont="1" applyFill="1" applyBorder="1" applyAlignment="1" applyProtection="1">
      <alignment horizontal="left" vertical="center"/>
      <protection/>
    </xf>
    <xf numFmtId="3" fontId="20" fillId="0" borderId="21" xfId="0" applyNumberFormat="1" applyFont="1" applyFill="1" applyBorder="1" applyAlignment="1">
      <alignment horizontal="center" vertical="center"/>
    </xf>
    <xf numFmtId="0" fontId="15" fillId="0" borderId="22" xfId="0" applyNumberFormat="1" applyFont="1" applyFill="1" applyBorder="1" applyAlignment="1" applyProtection="1">
      <alignment horizontal="left" vertical="center"/>
      <protection/>
    </xf>
    <xf numFmtId="3" fontId="20" fillId="33" borderId="21" xfId="0" applyNumberFormat="1" applyFont="1" applyFill="1" applyBorder="1" applyAlignment="1">
      <alignment horizontal="center" vertical="center"/>
    </xf>
    <xf numFmtId="3" fontId="15" fillId="0" borderId="10" xfId="0" applyNumberFormat="1" applyFont="1" applyFill="1" applyBorder="1" applyAlignment="1" applyProtection="1">
      <alignment horizontal="center" vertical="center"/>
      <protection/>
    </xf>
    <xf numFmtId="3" fontId="20" fillId="0" borderId="21" xfId="0" applyNumberFormat="1" applyFont="1" applyFill="1" applyBorder="1" applyAlignment="1" applyProtection="1">
      <alignment horizontal="center" vertical="center"/>
      <protection/>
    </xf>
    <xf numFmtId="0" fontId="15" fillId="0" borderId="23" xfId="0" applyNumberFormat="1" applyFont="1" applyFill="1" applyBorder="1" applyAlignment="1" applyProtection="1">
      <alignment horizontal="left" vertical="center"/>
      <protection/>
    </xf>
    <xf numFmtId="0" fontId="15" fillId="0" borderId="24" xfId="0" applyNumberFormat="1" applyFont="1" applyFill="1" applyBorder="1" applyAlignment="1" applyProtection="1">
      <alignment horizontal="left" vertical="center"/>
      <protection/>
    </xf>
    <xf numFmtId="0" fontId="13" fillId="0" borderId="23" xfId="0" applyNumberFormat="1" applyFont="1" applyFill="1" applyBorder="1" applyAlignment="1" applyProtection="1">
      <alignment horizontal="left" vertical="center"/>
      <protection/>
    </xf>
    <xf numFmtId="0" fontId="15" fillId="0" borderId="25" xfId="0" applyNumberFormat="1" applyFont="1" applyFill="1" applyBorder="1" applyAlignment="1" applyProtection="1">
      <alignment horizontal="left" vertical="center"/>
      <protection/>
    </xf>
    <xf numFmtId="0" fontId="15" fillId="0" borderId="26" xfId="0" applyNumberFormat="1" applyFont="1" applyFill="1" applyBorder="1" applyAlignment="1" applyProtection="1">
      <alignment horizontal="left" vertical="center"/>
      <protection/>
    </xf>
    <xf numFmtId="3" fontId="15" fillId="0" borderId="27" xfId="0" applyNumberFormat="1" applyFont="1" applyFill="1" applyBorder="1" applyAlignment="1" applyProtection="1">
      <alignment horizontal="center" vertical="center"/>
      <protection/>
    </xf>
    <xf numFmtId="49" fontId="20" fillId="0" borderId="21" xfId="0" applyNumberFormat="1" applyFont="1" applyFill="1" applyBorder="1" applyAlignment="1" applyProtection="1">
      <alignment horizontal="left" vertical="center" wrapText="1"/>
      <protection/>
    </xf>
    <xf numFmtId="3" fontId="20" fillId="33" borderId="11" xfId="0" applyNumberFormat="1" applyFont="1" applyFill="1" applyBorder="1" applyAlignment="1">
      <alignment horizontal="center" vertical="center"/>
    </xf>
    <xf numFmtId="0" fontId="13" fillId="0" borderId="11" xfId="0" applyNumberFormat="1" applyFont="1" applyFill="1" applyBorder="1" applyAlignment="1" applyProtection="1">
      <alignment horizontal="left" vertical="center"/>
      <protection/>
    </xf>
    <xf numFmtId="3" fontId="15" fillId="0" borderId="10" xfId="0" applyNumberFormat="1" applyFont="1" applyFill="1" applyBorder="1" applyAlignment="1" applyProtection="1">
      <alignment horizontal="center" vertical="center"/>
      <protection/>
    </xf>
    <xf numFmtId="0" fontId="16" fillId="0" borderId="19" xfId="0" applyFont="1" applyFill="1" applyBorder="1" applyAlignment="1" applyProtection="1">
      <alignment horizontal="left" vertical="center"/>
      <protection/>
    </xf>
    <xf numFmtId="49" fontId="13" fillId="0" borderId="11" xfId="0" applyNumberFormat="1" applyFont="1" applyFill="1" applyBorder="1" applyAlignment="1">
      <alignment horizontal="distributed" vertical="center"/>
    </xf>
    <xf numFmtId="49" fontId="8" fillId="0" borderId="14" xfId="0" applyNumberFormat="1" applyFont="1" applyFill="1" applyBorder="1" applyAlignment="1" applyProtection="1">
      <alignment horizontal="center" vertical="center" wrapText="1"/>
      <protection/>
    </xf>
    <xf numFmtId="3" fontId="12" fillId="0" borderId="14" xfId="0" applyNumberFormat="1" applyFont="1" applyFill="1" applyBorder="1" applyAlignment="1" applyProtection="1">
      <alignment horizontal="center" vertical="center"/>
      <protection/>
    </xf>
    <xf numFmtId="0" fontId="16" fillId="0" borderId="11" xfId="0" applyFont="1" applyFill="1" applyBorder="1" applyAlignment="1" applyProtection="1">
      <alignment horizontal="left" vertical="center"/>
      <protection/>
    </xf>
    <xf numFmtId="0" fontId="15" fillId="0" borderId="11" xfId="0" applyFont="1" applyFill="1" applyBorder="1" applyAlignment="1">
      <alignment vertical="center"/>
    </xf>
    <xf numFmtId="0" fontId="15" fillId="0" borderId="19" xfId="0" applyFont="1" applyFill="1" applyBorder="1" applyAlignment="1">
      <alignment vertical="center"/>
    </xf>
    <xf numFmtId="49" fontId="16" fillId="0" borderId="18" xfId="0" applyNumberFormat="1" applyFont="1" applyFill="1" applyBorder="1" applyAlignment="1" applyProtection="1">
      <alignment horizontal="left" vertical="center" wrapText="1"/>
      <protection/>
    </xf>
    <xf numFmtId="49" fontId="16" fillId="0" borderId="19" xfId="0" applyNumberFormat="1" applyFont="1" applyFill="1" applyBorder="1" applyAlignment="1" applyProtection="1">
      <alignment horizontal="left" vertical="center" wrapText="1"/>
      <protection/>
    </xf>
    <xf numFmtId="49" fontId="13" fillId="0" borderId="14" xfId="0" applyNumberFormat="1" applyFont="1" applyFill="1" applyBorder="1" applyAlignment="1">
      <alignment horizontal="center" vertical="center" wrapText="1"/>
    </xf>
    <xf numFmtId="0" fontId="43" fillId="0" borderId="0" xfId="0" applyFont="1" applyAlignment="1">
      <alignment vertical="top"/>
    </xf>
    <xf numFmtId="184" fontId="36" fillId="0" borderId="0" xfId="0" applyNumberFormat="1" applyFont="1" applyFill="1" applyAlignment="1" applyProtection="1">
      <alignment vertical="center"/>
      <protection/>
    </xf>
    <xf numFmtId="184" fontId="102" fillId="0" borderId="0" xfId="0" applyNumberFormat="1" applyFont="1" applyFill="1" applyAlignment="1" applyProtection="1">
      <alignment horizontal="center" vertical="center"/>
      <protection/>
    </xf>
    <xf numFmtId="0" fontId="22" fillId="0" borderId="0" xfId="0" applyFont="1" applyFill="1" applyAlignment="1" applyProtection="1">
      <alignment vertical="center"/>
      <protection/>
    </xf>
    <xf numFmtId="0" fontId="36" fillId="0" borderId="0" xfId="0" applyFont="1" applyFill="1" applyAlignment="1" applyProtection="1">
      <alignment vertical="center"/>
      <protection/>
    </xf>
    <xf numFmtId="0" fontId="102" fillId="0" borderId="0" xfId="0" applyFont="1" applyFill="1" applyAlignment="1" applyProtection="1">
      <alignment horizontal="center" vertical="center"/>
      <protection/>
    </xf>
    <xf numFmtId="0" fontId="103" fillId="0" borderId="0" xfId="0" applyFont="1" applyFill="1" applyAlignment="1" applyProtection="1">
      <alignment horizontal="center" vertical="center"/>
      <protection/>
    </xf>
    <xf numFmtId="0" fontId="46" fillId="0" borderId="0" xfId="0" applyFont="1" applyFill="1" applyAlignment="1" applyProtection="1">
      <alignment horizontal="center"/>
      <protection/>
    </xf>
    <xf numFmtId="0" fontId="104" fillId="0" borderId="0" xfId="0" applyFont="1" applyFill="1" applyAlignment="1" applyProtection="1">
      <alignment horizontal="center"/>
      <protection/>
    </xf>
    <xf numFmtId="49" fontId="13" fillId="0" borderId="17" xfId="0" applyNumberFormat="1" applyFont="1" applyFill="1" applyBorder="1" applyAlignment="1" applyProtection="1">
      <alignment horizontal="center" vertical="center" wrapText="1"/>
      <protection/>
    </xf>
    <xf numFmtId="49" fontId="13" fillId="0" borderId="14" xfId="0" applyNumberFormat="1" applyFont="1" applyFill="1" applyBorder="1" applyAlignment="1" applyProtection="1">
      <alignment horizontal="center" vertical="center" wrapText="1"/>
      <protection/>
    </xf>
    <xf numFmtId="0" fontId="12" fillId="0" borderId="18" xfId="0" applyFont="1" applyFill="1" applyBorder="1" applyAlignment="1" applyProtection="1">
      <alignment horizontal="left" vertical="center"/>
      <protection/>
    </xf>
    <xf numFmtId="49" fontId="11" fillId="0" borderId="14" xfId="0" applyNumberFormat="1" applyFont="1" applyFill="1" applyBorder="1" applyAlignment="1" applyProtection="1">
      <alignment horizontal="left" vertical="center" wrapText="1"/>
      <protection/>
    </xf>
    <xf numFmtId="3" fontId="13" fillId="0" borderId="14" xfId="0" applyNumberFormat="1" applyFont="1" applyFill="1" applyBorder="1" applyAlignment="1" applyProtection="1">
      <alignment horizontal="center" vertical="center"/>
      <protection/>
    </xf>
    <xf numFmtId="185" fontId="15" fillId="0" borderId="11" xfId="0" applyNumberFormat="1" applyFont="1" applyFill="1" applyBorder="1" applyAlignment="1" applyProtection="1">
      <alignment horizontal="center" vertical="center"/>
      <protection/>
    </xf>
    <xf numFmtId="185" fontId="20" fillId="0" borderId="11" xfId="0" applyNumberFormat="1" applyFont="1" applyFill="1" applyBorder="1" applyAlignment="1" applyProtection="1">
      <alignment horizontal="center" vertical="center" shrinkToFit="1"/>
      <protection/>
    </xf>
    <xf numFmtId="185" fontId="16" fillId="0" borderId="28" xfId="0" applyNumberFormat="1" applyFont="1" applyFill="1" applyBorder="1" applyAlignment="1" applyProtection="1">
      <alignment horizontal="center" vertical="center" wrapText="1"/>
      <protection/>
    </xf>
    <xf numFmtId="185" fontId="15" fillId="33" borderId="28" xfId="0" applyNumberFormat="1" applyFont="1" applyFill="1" applyBorder="1" applyAlignment="1" applyProtection="1">
      <alignment horizontal="center" vertical="center" wrapText="1"/>
      <protection/>
    </xf>
    <xf numFmtId="3" fontId="95" fillId="0" borderId="14" xfId="0" applyNumberFormat="1" applyFont="1" applyFill="1" applyBorder="1" applyAlignment="1" applyProtection="1">
      <alignment horizontal="center" vertical="center"/>
      <protection/>
    </xf>
    <xf numFmtId="185" fontId="15" fillId="0" borderId="28" xfId="0" applyNumberFormat="1" applyFont="1" applyFill="1" applyBorder="1" applyAlignment="1" applyProtection="1">
      <alignment horizontal="center" vertical="center" wrapText="1"/>
      <protection/>
    </xf>
    <xf numFmtId="185" fontId="16" fillId="0" borderId="28" xfId="0" applyNumberFormat="1" applyFont="1" applyFill="1" applyBorder="1" applyAlignment="1" applyProtection="1">
      <alignment horizontal="center" wrapText="1"/>
      <protection/>
    </xf>
    <xf numFmtId="49" fontId="13" fillId="0" borderId="29" xfId="0" applyNumberFormat="1" applyFont="1" applyFill="1" applyBorder="1" applyAlignment="1" applyProtection="1">
      <alignment horizontal="left" vertical="center" wrapText="1"/>
      <protection/>
    </xf>
    <xf numFmtId="49" fontId="13" fillId="0" borderId="28" xfId="0" applyNumberFormat="1" applyFont="1" applyFill="1" applyBorder="1" applyAlignment="1" applyProtection="1">
      <alignment horizontal="left" vertical="center"/>
      <protection/>
    </xf>
    <xf numFmtId="3" fontId="13" fillId="0" borderId="28" xfId="0" applyNumberFormat="1" applyFont="1" applyFill="1" applyBorder="1" applyAlignment="1">
      <alignment horizontal="center" vertical="center"/>
    </xf>
    <xf numFmtId="3" fontId="13" fillId="0" borderId="28" xfId="0" applyNumberFormat="1" applyFont="1" applyFill="1" applyBorder="1" applyAlignment="1" applyProtection="1">
      <alignment horizontal="center" vertical="center"/>
      <protection/>
    </xf>
    <xf numFmtId="49" fontId="15" fillId="0" borderId="29" xfId="0" applyNumberFormat="1" applyFont="1" applyFill="1" applyBorder="1" applyAlignment="1" applyProtection="1">
      <alignment horizontal="left" vertical="center"/>
      <protection/>
    </xf>
    <xf numFmtId="49" fontId="39" fillId="0" borderId="28" xfId="0" applyNumberFormat="1" applyFont="1" applyFill="1" applyBorder="1" applyAlignment="1" applyProtection="1">
      <alignment horizontal="left" vertical="center"/>
      <protection/>
    </xf>
    <xf numFmtId="3" fontId="15" fillId="0" borderId="28" xfId="0" applyNumberFormat="1" applyFont="1" applyFill="1" applyBorder="1" applyAlignment="1" applyProtection="1">
      <alignment horizontal="center" vertical="center"/>
      <protection/>
    </xf>
    <xf numFmtId="181" fontId="15" fillId="0" borderId="28" xfId="0" applyNumberFormat="1" applyFont="1" applyFill="1" applyBorder="1" applyAlignment="1" applyProtection="1">
      <alignment horizontal="center" vertical="center"/>
      <protection/>
    </xf>
    <xf numFmtId="49" fontId="15" fillId="0" borderId="28" xfId="0" applyNumberFormat="1" applyFont="1" applyFill="1" applyBorder="1" applyAlignment="1" applyProtection="1">
      <alignment horizontal="left" vertical="center"/>
      <protection/>
    </xf>
    <xf numFmtId="3" fontId="15" fillId="0" borderId="28" xfId="0" applyNumberFormat="1" applyFont="1" applyFill="1" applyBorder="1" applyAlignment="1">
      <alignment horizontal="center" vertical="center"/>
    </xf>
    <xf numFmtId="4" fontId="15" fillId="0" borderId="28" xfId="0" applyNumberFormat="1" applyFont="1" applyFill="1" applyBorder="1" applyAlignment="1" applyProtection="1">
      <alignment horizontal="center" vertical="center"/>
      <protection/>
    </xf>
    <xf numFmtId="49" fontId="8" fillId="0" borderId="28" xfId="0" applyNumberFormat="1" applyFont="1" applyFill="1" applyBorder="1" applyAlignment="1" applyProtection="1">
      <alignment horizontal="left" vertical="center"/>
      <protection/>
    </xf>
    <xf numFmtId="49" fontId="15" fillId="0" borderId="29" xfId="0" applyNumberFormat="1" applyFont="1" applyFill="1" applyBorder="1" applyAlignment="1" applyProtection="1">
      <alignment vertical="center" wrapText="1"/>
      <protection/>
    </xf>
    <xf numFmtId="49" fontId="39" fillId="0" borderId="28" xfId="0" applyNumberFormat="1" applyFont="1" applyFill="1" applyBorder="1" applyAlignment="1" applyProtection="1">
      <alignment vertical="center" wrapText="1"/>
      <protection/>
    </xf>
    <xf numFmtId="3" fontId="16" fillId="0" borderId="28" xfId="0" applyNumberFormat="1" applyFont="1" applyFill="1" applyBorder="1" applyAlignment="1" applyProtection="1">
      <alignment horizontal="center" vertical="center"/>
      <protection/>
    </xf>
    <xf numFmtId="49" fontId="15" fillId="0" borderId="29" xfId="0" applyNumberFormat="1" applyFont="1" applyFill="1" applyBorder="1" applyAlignment="1" applyProtection="1">
      <alignment horizontal="left" vertical="center" wrapText="1"/>
      <protection/>
    </xf>
    <xf numFmtId="49" fontId="15" fillId="0" borderId="28" xfId="0" applyNumberFormat="1" applyFont="1" applyFill="1" applyBorder="1" applyAlignment="1" applyProtection="1">
      <alignment vertical="center"/>
      <protection/>
    </xf>
    <xf numFmtId="49" fontId="39" fillId="0" borderId="28" xfId="0" applyNumberFormat="1" applyFont="1" applyFill="1" applyBorder="1" applyAlignment="1" applyProtection="1">
      <alignment vertical="center"/>
      <protection/>
    </xf>
    <xf numFmtId="49" fontId="13" fillId="0" borderId="29" xfId="0" applyNumberFormat="1" applyFont="1" applyFill="1" applyBorder="1" applyAlignment="1" applyProtection="1">
      <alignment vertical="center" wrapText="1"/>
      <protection/>
    </xf>
    <xf numFmtId="49" fontId="13" fillId="0" borderId="28" xfId="0" applyNumberFormat="1" applyFont="1" applyFill="1" applyBorder="1" applyAlignment="1" applyProtection="1">
      <alignment vertical="center"/>
      <protection/>
    </xf>
    <xf numFmtId="49" fontId="13" fillId="0" borderId="29" xfId="0" applyNumberFormat="1" applyFont="1" applyFill="1" applyBorder="1" applyAlignment="1" applyProtection="1">
      <alignment horizontal="distributed" vertical="center" wrapText="1"/>
      <protection/>
    </xf>
    <xf numFmtId="49" fontId="40" fillId="0" borderId="28" xfId="0" applyNumberFormat="1" applyFont="1" applyFill="1" applyBorder="1" applyAlignment="1" applyProtection="1">
      <alignment horizontal="center" vertical="center"/>
      <protection/>
    </xf>
    <xf numFmtId="179" fontId="8" fillId="0" borderId="11" xfId="68" applyNumberFormat="1" applyFont="1" applyFill="1" applyBorder="1" applyAlignment="1">
      <alignment horizontal="left" vertical="center" wrapText="1"/>
      <protection/>
    </xf>
    <xf numFmtId="181" fontId="15" fillId="0" borderId="14" xfId="0" applyNumberFormat="1" applyFont="1" applyFill="1" applyBorder="1" applyAlignment="1" applyProtection="1">
      <alignment horizontal="center" vertical="center"/>
      <protection/>
    </xf>
    <xf numFmtId="179" fontId="39" fillId="0" borderId="11" xfId="68" applyNumberFormat="1" applyFont="1" applyFill="1" applyBorder="1" applyAlignment="1">
      <alignment horizontal="left" vertical="center" wrapText="1"/>
      <protection/>
    </xf>
    <xf numFmtId="180" fontId="15" fillId="0" borderId="11" xfId="67" applyNumberFormat="1" applyFont="1" applyFill="1" applyBorder="1" applyAlignment="1" applyProtection="1">
      <alignment horizontal="center" vertical="center" shrinkToFit="1"/>
      <protection/>
    </xf>
    <xf numFmtId="49" fontId="94" fillId="0" borderId="16" xfId="0" applyNumberFormat="1" applyFont="1" applyFill="1" applyBorder="1" applyAlignment="1" applyProtection="1">
      <alignment horizontal="center" vertical="center" wrapText="1"/>
      <protection/>
    </xf>
    <xf numFmtId="49" fontId="99" fillId="0" borderId="14" xfId="0" applyNumberFormat="1" applyFont="1" applyFill="1" applyBorder="1" applyAlignment="1" applyProtection="1">
      <alignment horizontal="left" vertical="center" wrapText="1"/>
      <protection/>
    </xf>
    <xf numFmtId="49" fontId="39" fillId="0" borderId="14" xfId="0" applyNumberFormat="1" applyFont="1" applyFill="1" applyBorder="1" applyAlignment="1" applyProtection="1">
      <alignment horizontal="left" vertical="center" wrapText="1"/>
      <protection/>
    </xf>
    <xf numFmtId="3" fontId="15" fillId="0" borderId="14" xfId="0" applyNumberFormat="1" applyFont="1" applyFill="1" applyBorder="1" applyAlignment="1">
      <alignment horizontal="center" vertical="center"/>
    </xf>
    <xf numFmtId="49" fontId="15" fillId="0" borderId="14" xfId="0" applyNumberFormat="1" applyFont="1" applyFill="1" applyBorder="1" applyAlignment="1" applyProtection="1">
      <alignment horizontal="left" vertical="center" wrapText="1"/>
      <protection/>
    </xf>
    <xf numFmtId="49" fontId="15" fillId="0" borderId="14" xfId="0" applyNumberFormat="1" applyFont="1" applyFill="1" applyBorder="1" applyAlignment="1" applyProtection="1">
      <alignment horizontal="left" vertical="center"/>
      <protection/>
    </xf>
    <xf numFmtId="3" fontId="13" fillId="0" borderId="14" xfId="0" applyNumberFormat="1" applyFont="1" applyFill="1" applyBorder="1" applyAlignment="1">
      <alignment horizontal="center" vertical="center"/>
    </xf>
    <xf numFmtId="49" fontId="39" fillId="0" borderId="14" xfId="0" applyNumberFormat="1" applyFont="1" applyFill="1" applyBorder="1" applyAlignment="1">
      <alignment horizontal="left" vertical="center" wrapText="1"/>
    </xf>
    <xf numFmtId="0" fontId="42" fillId="0" borderId="0" xfId="0" applyFont="1" applyFill="1" applyAlignment="1" applyProtection="1">
      <alignment horizontal="center" vertical="center"/>
      <protection/>
    </xf>
    <xf numFmtId="0" fontId="42" fillId="0" borderId="0" xfId="0" applyFont="1" applyFill="1" applyAlignment="1" applyProtection="1">
      <alignment horizontal="center" vertical="center"/>
      <protection/>
    </xf>
    <xf numFmtId="3" fontId="13" fillId="0" borderId="11" xfId="0" applyNumberFormat="1" applyFont="1" applyFill="1" applyBorder="1" applyAlignment="1" applyProtection="1">
      <alignment horizontal="center" vertical="center"/>
      <protection/>
    </xf>
    <xf numFmtId="3" fontId="13" fillId="0" borderId="12" xfId="0" applyNumberFormat="1" applyFont="1" applyFill="1" applyBorder="1" applyAlignment="1" applyProtection="1">
      <alignment horizontal="center" vertical="center"/>
      <protection/>
    </xf>
    <xf numFmtId="0" fontId="39" fillId="0" borderId="20" xfId="0" applyNumberFormat="1" applyFont="1" applyFill="1" applyBorder="1" applyAlignment="1" applyProtection="1">
      <alignment horizontal="left" vertical="center"/>
      <protection/>
    </xf>
    <xf numFmtId="0" fontId="95" fillId="0" borderId="11" xfId="0" applyNumberFormat="1" applyFont="1" applyFill="1" applyBorder="1" applyAlignment="1" applyProtection="1">
      <alignment horizontal="left" vertical="center"/>
      <protection/>
    </xf>
    <xf numFmtId="3" fontId="95" fillId="0" borderId="11" xfId="0" applyNumberFormat="1" applyFont="1" applyFill="1" applyBorder="1" applyAlignment="1" applyProtection="1">
      <alignment horizontal="center" vertical="center"/>
      <protection/>
    </xf>
    <xf numFmtId="181" fontId="95" fillId="0" borderId="14" xfId="0" applyNumberFormat="1" applyFont="1" applyFill="1" applyBorder="1" applyAlignment="1" applyProtection="1">
      <alignment horizontal="center" vertical="center"/>
      <protection/>
    </xf>
    <xf numFmtId="3" fontId="105" fillId="0" borderId="14" xfId="0" applyNumberFormat="1" applyFont="1" applyFill="1" applyBorder="1" applyAlignment="1" applyProtection="1">
      <alignment horizontal="center" vertical="center"/>
      <protection/>
    </xf>
    <xf numFmtId="0" fontId="12" fillId="0" borderId="11" xfId="0" applyFont="1" applyFill="1" applyBorder="1" applyAlignment="1" applyProtection="1">
      <alignment horizontal="left" vertical="center"/>
      <protection/>
    </xf>
    <xf numFmtId="49" fontId="40" fillId="0" borderId="14" xfId="0" applyNumberFormat="1" applyFont="1" applyFill="1" applyBorder="1" applyAlignment="1">
      <alignment horizontal="center" vertical="center" wrapText="1"/>
    </xf>
    <xf numFmtId="0" fontId="0" fillId="0" borderId="0" xfId="0" applyFont="1" applyFill="1" applyAlignment="1">
      <alignment vertical="top"/>
    </xf>
    <xf numFmtId="184" fontId="49" fillId="0" borderId="0" xfId="0" applyNumberFormat="1" applyFont="1" applyFill="1" applyAlignment="1" applyProtection="1">
      <alignment vertical="center"/>
      <protection/>
    </xf>
    <xf numFmtId="184" fontId="16" fillId="0" borderId="0" xfId="0" applyNumberFormat="1" applyFont="1" applyFill="1" applyAlignment="1" applyProtection="1">
      <alignment horizontal="center" vertical="center"/>
      <protection/>
    </xf>
    <xf numFmtId="184" fontId="16" fillId="0" borderId="0" xfId="0" applyNumberFormat="1" applyFont="1" applyFill="1" applyAlignment="1" applyProtection="1">
      <alignment horizontal="center" vertical="center"/>
      <protection/>
    </xf>
    <xf numFmtId="0" fontId="49" fillId="0" borderId="0" xfId="0" applyFont="1" applyFill="1" applyAlignment="1" applyProtection="1">
      <alignment vertical="center"/>
      <protection/>
    </xf>
    <xf numFmtId="0" fontId="16" fillId="0" borderId="0" xfId="0" applyFont="1" applyFill="1" applyAlignment="1" applyProtection="1">
      <alignment horizontal="center" vertical="center"/>
      <protection/>
    </xf>
    <xf numFmtId="0" fontId="16" fillId="0" borderId="0" xfId="0" applyFont="1" applyFill="1" applyAlignment="1" applyProtection="1">
      <alignment horizontal="center" vertical="center"/>
      <protection/>
    </xf>
    <xf numFmtId="0" fontId="49" fillId="0" borderId="0" xfId="0" applyFont="1" applyFill="1" applyAlignment="1" applyProtection="1">
      <alignment horizontal="center"/>
      <protection/>
    </xf>
    <xf numFmtId="0" fontId="16" fillId="0" borderId="0" xfId="0" applyFont="1" applyFill="1" applyAlignment="1" applyProtection="1">
      <alignment horizontal="center"/>
      <protection/>
    </xf>
    <xf numFmtId="0" fontId="16" fillId="0" borderId="0" xfId="0" applyFont="1" applyFill="1" applyAlignment="1" applyProtection="1">
      <alignment horizontal="center"/>
      <protection/>
    </xf>
    <xf numFmtId="49" fontId="11" fillId="0" borderId="15"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49" fontId="11" fillId="0" borderId="14" xfId="0" applyNumberFormat="1" applyFont="1" applyFill="1" applyBorder="1" applyAlignment="1" applyProtection="1">
      <alignment horizontal="center" vertical="center" wrapText="1"/>
      <protection/>
    </xf>
    <xf numFmtId="3" fontId="12" fillId="0" borderId="28" xfId="0" applyNumberFormat="1" applyFont="1" applyFill="1" applyBorder="1" applyAlignment="1" applyProtection="1">
      <alignment horizontal="center" vertical="center"/>
      <protection/>
    </xf>
    <xf numFmtId="4" fontId="13" fillId="0" borderId="28" xfId="0" applyNumberFormat="1" applyFont="1" applyFill="1" applyBorder="1" applyAlignment="1" applyProtection="1">
      <alignment horizontal="center" vertical="center"/>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2007年云南省向人大报送政府收支预算表格式编制过程表 2"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 10 2_报预算局：2016年云南省及省本级1-7月社保基金预算执行情况表（0823）"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常规_2009年政府预算表1-4" xfId="61"/>
    <cellStyle name="60% - 强调文字颜色 5" xfId="62"/>
    <cellStyle name="强调文字颜色 6" xfId="63"/>
    <cellStyle name="常规 10" xfId="64"/>
    <cellStyle name="40% - 强调文字颜色 6" xfId="65"/>
    <cellStyle name="60% - 强调文字颜色 6" xfId="66"/>
    <cellStyle name="常规_Sheet1" xfId="67"/>
    <cellStyle name="常规 2" xfId="68"/>
    <cellStyle name="常规_2004年基金预算(二稿)" xfId="69"/>
    <cellStyle name="常规_2007年云南省向人大报送政府收支预算表格式编制过程表" xfId="70"/>
    <cellStyle name="千位分隔 2" xfId="71"/>
    <cellStyle name="常规 2 4" xfId="72"/>
    <cellStyle name="常规 11 3" xfId="73"/>
    <cellStyle name="常规_2007年云南省向人大报送政府收支预算表格式编制过程表 2 2" xfId="74"/>
    <cellStyle name="Normal" xfId="75"/>
  </cellStyles>
  <dxfs count="1">
    <dxf>
      <font>
        <b val="0"/>
        <i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A9A9A9"/>
      <rgbColor rgb="00FFFFCC"/>
      <rgbColor rgb="00FAEBD7"/>
      <rgbColor rgb="00660066"/>
      <rgbColor rgb="00FF8080"/>
      <rgbColor rgb="000066CC"/>
      <rgbColor rgb="00CCCCFF"/>
      <rgbColor rgb="00646464"/>
      <rgbColor rgb="00D9D9D9"/>
      <rgbColor rgb="00FDEADA"/>
      <rgbColor rgb="00FEF2E9"/>
      <rgbColor rgb="00DCDCDC"/>
      <rgbColor rgb="00FEF4ED"/>
      <rgbColor rgb="00FEF1E7"/>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9994;&#21153;\&#21608;&#24605;&#21326;\&#21608;&#24605;&#21326;\2018\&#20154;&#22823;&#20250;&#26448;&#26009;\&#35843;&#25972;&#25253;&#21578;\2017&#24180;&#39033;&#30446;&#39044;&#31639;&#27719;&#24635;&#34920;&#65288;&#23450;&#3129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五稿-类别排序 (人代会)"/>
      <sheetName val="五稿-类别排序 (常务会定稿)"/>
      <sheetName val="五稿-单位排序"/>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24"/>
  <sheetViews>
    <sheetView showGridLines="0" zoomScaleSheetLayoutView="85" workbookViewId="0" topLeftCell="A1">
      <pane xSplit="1" ySplit="5" topLeftCell="B6" activePane="bottomRight" state="frozen"/>
      <selection pane="bottomRight" activeCell="E13" sqref="E13"/>
    </sheetView>
  </sheetViews>
  <sheetFormatPr defaultColWidth="9.140625" defaultRowHeight="13.5" customHeight="1"/>
  <cols>
    <col min="1" max="1" width="15.28125" style="215" customWidth="1"/>
    <col min="2" max="2" width="46.7109375" style="215" customWidth="1"/>
    <col min="3" max="3" width="15.7109375" style="216" customWidth="1"/>
    <col min="4" max="4" width="15.7109375" style="217" customWidth="1"/>
    <col min="5" max="6" width="15.7109375" style="216" customWidth="1"/>
    <col min="7" max="251" width="10.28125" style="0" customWidth="1"/>
    <col min="252" max="252" width="10.28125" style="0" bestFit="1" customWidth="1"/>
  </cols>
  <sheetData>
    <row r="1" spans="1:6" ht="20.25" customHeight="1">
      <c r="A1" s="151" t="s">
        <v>0</v>
      </c>
      <c r="B1" s="218"/>
      <c r="C1" s="219"/>
      <c r="D1" s="220"/>
      <c r="E1" s="219"/>
      <c r="F1" s="219"/>
    </row>
    <row r="2" spans="1:6" ht="33" customHeight="1">
      <c r="A2" s="71" t="s">
        <v>1</v>
      </c>
      <c r="B2" s="71"/>
      <c r="C2" s="203"/>
      <c r="D2" s="204"/>
      <c r="E2" s="203"/>
      <c r="F2" s="203"/>
    </row>
    <row r="3" spans="1:6" ht="24" customHeight="1">
      <c r="A3" s="221"/>
      <c r="B3" s="221"/>
      <c r="C3" s="222"/>
      <c r="D3" s="223"/>
      <c r="E3" s="75" t="s">
        <v>2</v>
      </c>
      <c r="F3" s="75"/>
    </row>
    <row r="4" spans="1:6" ht="36" customHeight="1">
      <c r="A4" s="224" t="s">
        <v>3</v>
      </c>
      <c r="B4" s="225" t="s">
        <v>4</v>
      </c>
      <c r="C4" s="78" t="s">
        <v>5</v>
      </c>
      <c r="D4" s="79" t="s">
        <v>6</v>
      </c>
      <c r="E4" s="14" t="s">
        <v>7</v>
      </c>
      <c r="F4" s="15"/>
    </row>
    <row r="5" spans="1:6" ht="44.25" customHeight="1">
      <c r="A5" s="80"/>
      <c r="B5" s="81"/>
      <c r="C5" s="81"/>
      <c r="D5" s="81"/>
      <c r="E5" s="226" t="s">
        <v>8</v>
      </c>
      <c r="F5" s="226" t="s">
        <v>9</v>
      </c>
    </row>
    <row r="6" spans="1:6" ht="30" customHeight="1">
      <c r="A6" s="159">
        <v>101</v>
      </c>
      <c r="B6" s="160" t="s">
        <v>10</v>
      </c>
      <c r="C6" s="97">
        <f>SUM(C7:C22)</f>
        <v>22706</v>
      </c>
      <c r="D6" s="141">
        <f>SUM(D7:D22)</f>
        <v>17497</v>
      </c>
      <c r="E6" s="97">
        <f>SUM(E7:E22)</f>
        <v>-5209</v>
      </c>
      <c r="F6" s="29">
        <f aca="true" t="shared" si="0" ref="F6:F32">IF(AND((D6-C6)&lt;&gt;0,C6&lt;&gt;0),(D6-C6)/C6*100,"")</f>
        <v>-22.941072844182152</v>
      </c>
    </row>
    <row r="7" spans="1:6" ht="30" customHeight="1">
      <c r="A7" s="82">
        <v>10101</v>
      </c>
      <c r="B7" s="83" t="s">
        <v>11</v>
      </c>
      <c r="C7" s="84">
        <v>3134</v>
      </c>
      <c r="D7" s="84">
        <v>2825</v>
      </c>
      <c r="E7" s="85">
        <f aca="true" t="shared" si="1" ref="E7:E22">D7-C7</f>
        <v>-309</v>
      </c>
      <c r="F7" s="22">
        <f t="shared" si="0"/>
        <v>-9.859604339502233</v>
      </c>
    </row>
    <row r="8" spans="1:6" ht="30" customHeight="1">
      <c r="A8" s="82">
        <v>10104</v>
      </c>
      <c r="B8" s="83" t="s">
        <v>12</v>
      </c>
      <c r="C8" s="84">
        <v>432</v>
      </c>
      <c r="D8" s="84">
        <v>304</v>
      </c>
      <c r="E8" s="85">
        <f t="shared" si="1"/>
        <v>-128</v>
      </c>
      <c r="F8" s="22">
        <f t="shared" si="0"/>
        <v>-29.629629629629626</v>
      </c>
    </row>
    <row r="9" spans="1:6" ht="30" customHeight="1" hidden="1">
      <c r="A9" s="82">
        <v>10105</v>
      </c>
      <c r="B9" s="83" t="s">
        <v>13</v>
      </c>
      <c r="C9" s="84"/>
      <c r="D9" s="84">
        <v>0</v>
      </c>
      <c r="E9" s="85"/>
      <c r="F9" s="22">
        <f t="shared" si="0"/>
      </c>
    </row>
    <row r="10" spans="1:6" ht="30" customHeight="1">
      <c r="A10" s="82">
        <v>10106</v>
      </c>
      <c r="B10" s="83" t="s">
        <v>14</v>
      </c>
      <c r="C10" s="84">
        <v>184</v>
      </c>
      <c r="D10" s="84">
        <v>280</v>
      </c>
      <c r="E10" s="85">
        <f t="shared" si="1"/>
        <v>96</v>
      </c>
      <c r="F10" s="22">
        <f t="shared" si="0"/>
        <v>52.17391304347826</v>
      </c>
    </row>
    <row r="11" spans="1:6" ht="30" customHeight="1">
      <c r="A11" s="82">
        <v>10107</v>
      </c>
      <c r="B11" s="83" t="s">
        <v>15</v>
      </c>
      <c r="C11" s="84">
        <v>824</v>
      </c>
      <c r="D11" s="84">
        <v>153</v>
      </c>
      <c r="E11" s="85">
        <f t="shared" si="1"/>
        <v>-671</v>
      </c>
      <c r="F11" s="22">
        <f t="shared" si="0"/>
        <v>-81.43203883495146</v>
      </c>
    </row>
    <row r="12" spans="1:6" ht="30" customHeight="1">
      <c r="A12" s="82">
        <v>10109</v>
      </c>
      <c r="B12" s="83" t="s">
        <v>16</v>
      </c>
      <c r="C12" s="84">
        <v>371</v>
      </c>
      <c r="D12" s="84">
        <v>330</v>
      </c>
      <c r="E12" s="85">
        <f t="shared" si="1"/>
        <v>-41</v>
      </c>
      <c r="F12" s="22">
        <f t="shared" si="0"/>
        <v>-11.05121293800539</v>
      </c>
    </row>
    <row r="13" spans="1:6" ht="30" customHeight="1">
      <c r="A13" s="82">
        <v>10110</v>
      </c>
      <c r="B13" s="83" t="s">
        <v>17</v>
      </c>
      <c r="C13" s="84">
        <v>459</v>
      </c>
      <c r="D13" s="84">
        <v>465</v>
      </c>
      <c r="E13" s="85">
        <f t="shared" si="1"/>
        <v>6</v>
      </c>
      <c r="F13" s="22">
        <f t="shared" si="0"/>
        <v>1.3071895424836601</v>
      </c>
    </row>
    <row r="14" spans="1:6" ht="30" customHeight="1">
      <c r="A14" s="82">
        <v>10111</v>
      </c>
      <c r="B14" s="83" t="s">
        <v>18</v>
      </c>
      <c r="C14" s="84">
        <v>562</v>
      </c>
      <c r="D14" s="84">
        <v>240</v>
      </c>
      <c r="E14" s="85">
        <f t="shared" si="1"/>
        <v>-322</v>
      </c>
      <c r="F14" s="22">
        <f t="shared" si="0"/>
        <v>-57.29537366548043</v>
      </c>
    </row>
    <row r="15" spans="1:6" ht="30" customHeight="1">
      <c r="A15" s="82">
        <v>10112</v>
      </c>
      <c r="B15" s="83" t="s">
        <v>19</v>
      </c>
      <c r="C15" s="84">
        <v>433</v>
      </c>
      <c r="D15" s="84">
        <v>435</v>
      </c>
      <c r="E15" s="85">
        <f t="shared" si="1"/>
        <v>2</v>
      </c>
      <c r="F15" s="22">
        <f t="shared" si="0"/>
        <v>0.4618937644341801</v>
      </c>
    </row>
    <row r="16" spans="1:6" ht="30" customHeight="1">
      <c r="A16" s="82">
        <v>10113</v>
      </c>
      <c r="B16" s="83" t="s">
        <v>20</v>
      </c>
      <c r="C16" s="84">
        <v>5255</v>
      </c>
      <c r="D16" s="84">
        <v>3940</v>
      </c>
      <c r="E16" s="85">
        <f t="shared" si="1"/>
        <v>-1315</v>
      </c>
      <c r="F16" s="22">
        <f t="shared" si="0"/>
        <v>-25.023786869647957</v>
      </c>
    </row>
    <row r="17" spans="1:6" ht="30" customHeight="1">
      <c r="A17" s="82">
        <v>10114</v>
      </c>
      <c r="B17" s="83" t="s">
        <v>21</v>
      </c>
      <c r="C17" s="84">
        <v>389</v>
      </c>
      <c r="D17" s="84">
        <v>402</v>
      </c>
      <c r="E17" s="85">
        <f t="shared" si="1"/>
        <v>13</v>
      </c>
      <c r="F17" s="22">
        <f t="shared" si="0"/>
        <v>3.3419023136246784</v>
      </c>
    </row>
    <row r="18" spans="1:6" ht="30" customHeight="1">
      <c r="A18" s="82">
        <v>10118</v>
      </c>
      <c r="B18" s="83" t="s">
        <v>22</v>
      </c>
      <c r="C18" s="84">
        <v>4405</v>
      </c>
      <c r="D18" s="84">
        <v>2050</v>
      </c>
      <c r="E18" s="85">
        <f t="shared" si="1"/>
        <v>-2355</v>
      </c>
      <c r="F18" s="22">
        <f t="shared" si="0"/>
        <v>-53.46197502837684</v>
      </c>
    </row>
    <row r="19" spans="1:6" ht="30" customHeight="1">
      <c r="A19" s="82">
        <v>10119</v>
      </c>
      <c r="B19" s="83" t="s">
        <v>23</v>
      </c>
      <c r="C19" s="84">
        <v>1462</v>
      </c>
      <c r="D19" s="84">
        <v>1075</v>
      </c>
      <c r="E19" s="85">
        <f t="shared" si="1"/>
        <v>-387</v>
      </c>
      <c r="F19" s="22">
        <f t="shared" si="0"/>
        <v>-26.47058823529412</v>
      </c>
    </row>
    <row r="20" spans="1:6" ht="30" customHeight="1">
      <c r="A20" s="82">
        <v>10120</v>
      </c>
      <c r="B20" s="83" t="s">
        <v>24</v>
      </c>
      <c r="C20" s="84">
        <v>4719</v>
      </c>
      <c r="D20" s="84">
        <v>4930</v>
      </c>
      <c r="E20" s="85">
        <f t="shared" si="1"/>
        <v>211</v>
      </c>
      <c r="F20" s="22">
        <f t="shared" si="0"/>
        <v>4.471286289468108</v>
      </c>
    </row>
    <row r="21" spans="1:6" ht="30" customHeight="1">
      <c r="A21" s="82">
        <v>10121</v>
      </c>
      <c r="B21" s="83" t="s">
        <v>25</v>
      </c>
      <c r="C21" s="84">
        <v>77</v>
      </c>
      <c r="D21" s="84">
        <v>68</v>
      </c>
      <c r="E21" s="85">
        <f t="shared" si="1"/>
        <v>-9</v>
      </c>
      <c r="F21" s="22">
        <f t="shared" si="0"/>
        <v>-11.688311688311687</v>
      </c>
    </row>
    <row r="22" spans="1:6" ht="30" customHeight="1" hidden="1">
      <c r="A22" s="82">
        <v>10199</v>
      </c>
      <c r="B22" s="83" t="s">
        <v>26</v>
      </c>
      <c r="C22" s="84"/>
      <c r="D22" s="84"/>
      <c r="E22" s="85"/>
      <c r="F22" s="22">
        <f t="shared" si="0"/>
      </c>
    </row>
    <row r="23" spans="1:6" ht="30" customHeight="1">
      <c r="A23" s="159">
        <v>103</v>
      </c>
      <c r="B23" s="160" t="s">
        <v>27</v>
      </c>
      <c r="C23" s="141">
        <f>SUM(C24:C31)</f>
        <v>6311</v>
      </c>
      <c r="D23" s="141">
        <f>SUM(D24:D31)</f>
        <v>18551.05</v>
      </c>
      <c r="E23" s="97">
        <f>SUM(E24:E31)</f>
        <v>12240.05</v>
      </c>
      <c r="F23" s="29">
        <f t="shared" si="0"/>
        <v>193.94786880050705</v>
      </c>
    </row>
    <row r="24" spans="1:6" ht="30" customHeight="1">
      <c r="A24" s="82">
        <v>10302</v>
      </c>
      <c r="B24" s="83" t="s">
        <v>28</v>
      </c>
      <c r="C24" s="84">
        <v>1663</v>
      </c>
      <c r="D24" s="164">
        <v>593</v>
      </c>
      <c r="E24" s="85">
        <f aca="true" t="shared" si="2" ref="E24:E31">D24-C24</f>
        <v>-1070</v>
      </c>
      <c r="F24" s="22">
        <f t="shared" si="0"/>
        <v>-64.34155141310885</v>
      </c>
    </row>
    <row r="25" spans="1:6" ht="30" customHeight="1">
      <c r="A25" s="82">
        <v>10304</v>
      </c>
      <c r="B25" s="83" t="s">
        <v>29</v>
      </c>
      <c r="C25" s="84">
        <v>989</v>
      </c>
      <c r="D25" s="164">
        <v>5959</v>
      </c>
      <c r="E25" s="85">
        <f t="shared" si="2"/>
        <v>4970</v>
      </c>
      <c r="F25" s="22">
        <f t="shared" si="0"/>
        <v>502.5278058645096</v>
      </c>
    </row>
    <row r="26" spans="1:6" ht="30" customHeight="1">
      <c r="A26" s="82">
        <v>10305</v>
      </c>
      <c r="B26" s="83" t="s">
        <v>30</v>
      </c>
      <c r="C26" s="84">
        <v>972</v>
      </c>
      <c r="D26" s="164">
        <v>947</v>
      </c>
      <c r="E26" s="85">
        <f t="shared" si="2"/>
        <v>-25</v>
      </c>
      <c r="F26" s="22">
        <f t="shared" si="0"/>
        <v>-2.57201646090535</v>
      </c>
    </row>
    <row r="27" spans="1:6" ht="30" customHeight="1">
      <c r="A27" s="82">
        <v>10306</v>
      </c>
      <c r="B27" s="83" t="s">
        <v>31</v>
      </c>
      <c r="C27" s="84">
        <v>10</v>
      </c>
      <c r="D27" s="164">
        <v>0.05</v>
      </c>
      <c r="E27" s="85">
        <f t="shared" si="2"/>
        <v>-9.95</v>
      </c>
      <c r="F27" s="22">
        <f t="shared" si="0"/>
        <v>-99.49999999999999</v>
      </c>
    </row>
    <row r="28" spans="1:6" ht="30" customHeight="1">
      <c r="A28" s="82">
        <v>10307</v>
      </c>
      <c r="B28" s="83" t="s">
        <v>32</v>
      </c>
      <c r="C28" s="84">
        <v>1424</v>
      </c>
      <c r="D28" s="84">
        <v>10657</v>
      </c>
      <c r="E28" s="85">
        <f t="shared" si="2"/>
        <v>9233</v>
      </c>
      <c r="F28" s="22">
        <f t="shared" si="0"/>
        <v>648.3848314606741</v>
      </c>
    </row>
    <row r="29" spans="1:6" ht="30" customHeight="1">
      <c r="A29" s="82">
        <v>10308</v>
      </c>
      <c r="B29" s="83" t="s">
        <v>33</v>
      </c>
      <c r="C29" s="84">
        <v>299</v>
      </c>
      <c r="D29" s="84">
        <v>59</v>
      </c>
      <c r="E29" s="85">
        <f t="shared" si="2"/>
        <v>-240</v>
      </c>
      <c r="F29" s="22">
        <f t="shared" si="0"/>
        <v>-80.2675585284281</v>
      </c>
    </row>
    <row r="30" spans="1:6" ht="30" customHeight="1">
      <c r="A30" s="82">
        <v>10309</v>
      </c>
      <c r="B30" s="83" t="s">
        <v>34</v>
      </c>
      <c r="C30" s="84">
        <v>532</v>
      </c>
      <c r="D30" s="84">
        <v>111</v>
      </c>
      <c r="E30" s="85">
        <f t="shared" si="2"/>
        <v>-421</v>
      </c>
      <c r="F30" s="22">
        <f t="shared" si="0"/>
        <v>-79.13533834586465</v>
      </c>
    </row>
    <row r="31" spans="1:6" ht="30" customHeight="1">
      <c r="A31" s="82">
        <v>10399</v>
      </c>
      <c r="B31" s="83" t="s">
        <v>35</v>
      </c>
      <c r="C31" s="84">
        <v>422</v>
      </c>
      <c r="D31" s="84">
        <v>225</v>
      </c>
      <c r="E31" s="85">
        <f t="shared" si="2"/>
        <v>-197</v>
      </c>
      <c r="F31" s="22">
        <f t="shared" si="0"/>
        <v>-46.682464454976305</v>
      </c>
    </row>
    <row r="32" spans="1:6" ht="29.25" customHeight="1">
      <c r="A32" s="159">
        <v>100</v>
      </c>
      <c r="B32" s="170" t="s">
        <v>36</v>
      </c>
      <c r="C32" s="227">
        <f>C6+C23</f>
        <v>29017</v>
      </c>
      <c r="D32" s="227">
        <f>D6+D23</f>
        <v>36048.05</v>
      </c>
      <c r="E32" s="172">
        <f aca="true" t="shared" si="3" ref="E32:E95">D32-C32</f>
        <v>7031.050000000003</v>
      </c>
      <c r="F32" s="29">
        <f t="shared" si="0"/>
        <v>24.230795740428036</v>
      </c>
    </row>
    <row r="33" spans="1:6" ht="29.25" customHeight="1" hidden="1">
      <c r="A33" s="82">
        <v>1050401</v>
      </c>
      <c r="B33" s="174" t="s">
        <v>37</v>
      </c>
      <c r="C33" s="172"/>
      <c r="D33" s="172"/>
      <c r="E33" s="172"/>
      <c r="F33" s="228"/>
    </row>
    <row r="34" spans="1:6" ht="29.25" customHeight="1" hidden="1">
      <c r="A34" s="82">
        <v>105040101</v>
      </c>
      <c r="B34" s="177" t="s">
        <v>38</v>
      </c>
      <c r="C34" s="183"/>
      <c r="D34" s="178"/>
      <c r="E34" s="175"/>
      <c r="F34" s="179"/>
    </row>
    <row r="35" spans="1:6" ht="29.25" customHeight="1" hidden="1">
      <c r="A35" s="82">
        <v>105040102</v>
      </c>
      <c r="B35" s="177" t="s">
        <v>39</v>
      </c>
      <c r="C35" s="183"/>
      <c r="D35" s="178"/>
      <c r="E35" s="175"/>
      <c r="F35" s="179"/>
    </row>
    <row r="36" spans="1:6" ht="29.25" customHeight="1" hidden="1">
      <c r="A36" s="82">
        <v>105040103</v>
      </c>
      <c r="B36" s="177" t="s">
        <v>40</v>
      </c>
      <c r="C36" s="183"/>
      <c r="D36" s="178"/>
      <c r="E36" s="175"/>
      <c r="F36" s="179"/>
    </row>
    <row r="37" spans="1:6" ht="29.25" customHeight="1" hidden="1">
      <c r="A37" s="82">
        <v>105040104</v>
      </c>
      <c r="B37" s="177" t="s">
        <v>41</v>
      </c>
      <c r="C37" s="183"/>
      <c r="D37" s="178"/>
      <c r="E37" s="175"/>
      <c r="F37" s="179"/>
    </row>
    <row r="38" spans="1:6" ht="30" customHeight="1">
      <c r="A38" s="159">
        <v>110</v>
      </c>
      <c r="B38" s="180" t="s">
        <v>42</v>
      </c>
      <c r="C38" s="172">
        <f>SUM(C39,C108,C111,C112,C117,C122,C123)</f>
        <v>159513</v>
      </c>
      <c r="D38" s="172">
        <f>SUM(D39,D108,D111,D112,D117,D122,D123)</f>
        <v>152415</v>
      </c>
      <c r="E38" s="172">
        <f t="shared" si="3"/>
        <v>-7098</v>
      </c>
      <c r="F38" s="29">
        <f>IF(AND((D38-C38)&lt;&gt;0,C38&lt;&gt;0),(D38-C38)/C38*100,"")</f>
        <v>-4.449794060672171</v>
      </c>
    </row>
    <row r="39" spans="1:6" ht="30" customHeight="1">
      <c r="A39" s="82" t="s">
        <v>43</v>
      </c>
      <c r="B39" s="182" t="s">
        <v>44</v>
      </c>
      <c r="C39" s="183">
        <f>C40+C47+C86</f>
        <v>143981</v>
      </c>
      <c r="D39" s="183">
        <f>D40+D47+D86</f>
        <v>140321</v>
      </c>
      <c r="E39" s="183">
        <f t="shared" si="3"/>
        <v>-3660</v>
      </c>
      <c r="F39" s="22">
        <f aca="true" t="shared" si="4" ref="F39:F51">IF(AND((D39-C39)&lt;&gt;0,C39&lt;&gt;0),(D39-C39)/C39*100,"")</f>
        <v>-2.5420020697175323</v>
      </c>
    </row>
    <row r="40" spans="1:6" ht="30" customHeight="1">
      <c r="A40" s="82">
        <v>11001</v>
      </c>
      <c r="B40" s="177" t="s">
        <v>45</v>
      </c>
      <c r="C40" s="175">
        <f>SUM(C41:C46)</f>
        <v>4587</v>
      </c>
      <c r="D40" s="175">
        <f>SUM(D41:D46)</f>
        <v>2622</v>
      </c>
      <c r="E40" s="175">
        <f t="shared" si="3"/>
        <v>-1965</v>
      </c>
      <c r="F40" s="22">
        <f t="shared" si="4"/>
        <v>-42.83845650752126</v>
      </c>
    </row>
    <row r="41" spans="1:6" ht="30" customHeight="1">
      <c r="A41" s="82">
        <v>1100102</v>
      </c>
      <c r="B41" s="177" t="s">
        <v>46</v>
      </c>
      <c r="C41" s="84">
        <v>182</v>
      </c>
      <c r="D41" s="84">
        <v>182</v>
      </c>
      <c r="E41" s="175">
        <f t="shared" si="3"/>
        <v>0</v>
      </c>
      <c r="F41" s="22">
        <f t="shared" si="4"/>
      </c>
    </row>
    <row r="42" spans="1:6" ht="30" customHeight="1" hidden="1">
      <c r="A42" s="82">
        <v>1100103</v>
      </c>
      <c r="B42" s="177" t="s">
        <v>47</v>
      </c>
      <c r="C42" s="183">
        <v>0</v>
      </c>
      <c r="D42" s="178">
        <v>0</v>
      </c>
      <c r="E42" s="175">
        <f t="shared" si="3"/>
        <v>0</v>
      </c>
      <c r="F42" s="22">
        <f t="shared" si="4"/>
      </c>
    </row>
    <row r="43" spans="1:6" ht="30" customHeight="1">
      <c r="A43" s="82">
        <v>1100104</v>
      </c>
      <c r="B43" s="185" t="s">
        <v>48</v>
      </c>
      <c r="C43" s="183">
        <v>944</v>
      </c>
      <c r="D43" s="178">
        <v>944</v>
      </c>
      <c r="E43" s="175">
        <f t="shared" si="3"/>
        <v>0</v>
      </c>
      <c r="F43" s="22">
        <f t="shared" si="4"/>
      </c>
    </row>
    <row r="44" spans="1:6" ht="30" customHeight="1">
      <c r="A44" s="82">
        <v>1100105</v>
      </c>
      <c r="B44" s="185" t="s">
        <v>49</v>
      </c>
      <c r="C44" s="183">
        <v>1</v>
      </c>
      <c r="D44" s="178">
        <v>1</v>
      </c>
      <c r="E44" s="175">
        <f t="shared" si="3"/>
        <v>0</v>
      </c>
      <c r="F44" s="22">
        <f t="shared" si="4"/>
      </c>
    </row>
    <row r="45" spans="1:6" ht="30" customHeight="1">
      <c r="A45" s="82">
        <v>1100106</v>
      </c>
      <c r="B45" s="185" t="s">
        <v>50</v>
      </c>
      <c r="C45" s="183">
        <v>1495</v>
      </c>
      <c r="D45" s="178">
        <v>1495</v>
      </c>
      <c r="E45" s="175">
        <f t="shared" si="3"/>
        <v>0</v>
      </c>
      <c r="F45" s="22">
        <f t="shared" si="4"/>
      </c>
    </row>
    <row r="46" spans="1:6" ht="30" customHeight="1">
      <c r="A46" s="82">
        <v>1100199</v>
      </c>
      <c r="B46" s="177" t="s">
        <v>51</v>
      </c>
      <c r="C46" s="183">
        <v>1965</v>
      </c>
      <c r="D46" s="178">
        <v>0</v>
      </c>
      <c r="E46" s="175">
        <f t="shared" si="3"/>
        <v>-1965</v>
      </c>
      <c r="F46" s="22">
        <f t="shared" si="4"/>
        <v>-100</v>
      </c>
    </row>
    <row r="47" spans="1:6" ht="30" customHeight="1">
      <c r="A47" s="159">
        <v>11002</v>
      </c>
      <c r="B47" s="170" t="s">
        <v>52</v>
      </c>
      <c r="C47" s="175">
        <f>SUM(C48:C85)</f>
        <v>107440</v>
      </c>
      <c r="D47" s="175">
        <f>SUM(D48:D85)</f>
        <v>117475</v>
      </c>
      <c r="E47" s="175">
        <f t="shared" si="3"/>
        <v>10035</v>
      </c>
      <c r="F47" s="22">
        <f t="shared" si="4"/>
        <v>9.340096798212956</v>
      </c>
    </row>
    <row r="48" spans="1:6" ht="30" customHeight="1">
      <c r="A48" s="82">
        <v>1100201</v>
      </c>
      <c r="B48" s="177" t="s">
        <v>53</v>
      </c>
      <c r="C48" s="183">
        <v>0</v>
      </c>
      <c r="D48" s="183">
        <v>0</v>
      </c>
      <c r="E48" s="175">
        <f t="shared" si="3"/>
        <v>0</v>
      </c>
      <c r="F48" s="22">
        <f t="shared" si="4"/>
      </c>
    </row>
    <row r="49" spans="1:6" ht="30" customHeight="1">
      <c r="A49" s="82">
        <v>1100202</v>
      </c>
      <c r="B49" s="177" t="s">
        <v>54</v>
      </c>
      <c r="C49" s="183">
        <v>24410</v>
      </c>
      <c r="D49" s="183">
        <v>27121</v>
      </c>
      <c r="E49" s="175">
        <f t="shared" si="3"/>
        <v>2711</v>
      </c>
      <c r="F49" s="22">
        <f t="shared" si="4"/>
        <v>11.106104055714871</v>
      </c>
    </row>
    <row r="50" spans="1:6" ht="30" customHeight="1">
      <c r="A50" s="82">
        <v>1100207</v>
      </c>
      <c r="B50" s="177" t="s">
        <v>55</v>
      </c>
      <c r="C50" s="183">
        <v>2931</v>
      </c>
      <c r="D50" s="183">
        <v>3161</v>
      </c>
      <c r="E50" s="175">
        <f t="shared" si="3"/>
        <v>230</v>
      </c>
      <c r="F50" s="22">
        <f t="shared" si="4"/>
        <v>7.847151142954623</v>
      </c>
    </row>
    <row r="51" spans="1:6" ht="30" customHeight="1">
      <c r="A51" s="82">
        <v>1100208</v>
      </c>
      <c r="B51" s="177" t="s">
        <v>56</v>
      </c>
      <c r="C51" s="183">
        <v>5000</v>
      </c>
      <c r="D51" s="183">
        <v>11561</v>
      </c>
      <c r="E51" s="175">
        <f t="shared" si="3"/>
        <v>6561</v>
      </c>
      <c r="F51" s="22">
        <f t="shared" si="4"/>
        <v>131.22</v>
      </c>
    </row>
    <row r="52" spans="1:6" ht="30" customHeight="1">
      <c r="A52" s="82">
        <v>1100212</v>
      </c>
      <c r="B52" s="177" t="s">
        <v>57</v>
      </c>
      <c r="C52" s="183">
        <v>0</v>
      </c>
      <c r="D52" s="183"/>
      <c r="E52" s="175"/>
      <c r="F52" s="179"/>
    </row>
    <row r="53" spans="1:6" ht="30" customHeight="1">
      <c r="A53" s="82">
        <v>1100214</v>
      </c>
      <c r="B53" s="177" t="s">
        <v>58</v>
      </c>
      <c r="C53" s="183">
        <v>0</v>
      </c>
      <c r="D53" s="183"/>
      <c r="E53" s="175"/>
      <c r="F53" s="179"/>
    </row>
    <row r="54" spans="1:6" ht="30" customHeight="1">
      <c r="A54" s="82">
        <v>1100215</v>
      </c>
      <c r="B54" s="185" t="s">
        <v>59</v>
      </c>
      <c r="C54" s="183">
        <v>0</v>
      </c>
      <c r="D54" s="183"/>
      <c r="E54" s="175"/>
      <c r="F54" s="179"/>
    </row>
    <row r="55" spans="1:6" ht="30" customHeight="1">
      <c r="A55" s="82">
        <v>1100226</v>
      </c>
      <c r="B55" s="177" t="s">
        <v>60</v>
      </c>
      <c r="C55" s="183">
        <v>6315</v>
      </c>
      <c r="D55" s="183">
        <v>6584</v>
      </c>
      <c r="E55" s="175">
        <f t="shared" si="3"/>
        <v>269</v>
      </c>
      <c r="F55" s="22">
        <f aca="true" t="shared" si="5" ref="F55:F58">IF(AND((D55-C55)&lt;&gt;0,C55&lt;&gt;0),(D55-C55)/C55*100,"")</f>
        <v>4.259699129057799</v>
      </c>
    </row>
    <row r="56" spans="1:6" ht="30" customHeight="1">
      <c r="A56" s="82">
        <v>1100227</v>
      </c>
      <c r="B56" s="185" t="s">
        <v>61</v>
      </c>
      <c r="C56" s="183">
        <v>9738</v>
      </c>
      <c r="D56" s="183">
        <v>10040</v>
      </c>
      <c r="E56" s="175">
        <f t="shared" si="3"/>
        <v>302</v>
      </c>
      <c r="F56" s="22">
        <f t="shared" si="5"/>
        <v>3.101252823988499</v>
      </c>
    </row>
    <row r="57" spans="1:6" ht="30" customHeight="1">
      <c r="A57" s="82">
        <v>1100228</v>
      </c>
      <c r="B57" s="185" t="s">
        <v>62</v>
      </c>
      <c r="C57" s="183">
        <v>0</v>
      </c>
      <c r="D57" s="183">
        <v>0</v>
      </c>
      <c r="E57" s="175"/>
      <c r="F57" s="179"/>
    </row>
    <row r="58" spans="1:6" ht="30" customHeight="1">
      <c r="A58" s="82">
        <v>1100229</v>
      </c>
      <c r="B58" s="185" t="s">
        <v>63</v>
      </c>
      <c r="C58" s="183">
        <v>1470</v>
      </c>
      <c r="D58" s="183">
        <v>991</v>
      </c>
      <c r="E58" s="175">
        <f t="shared" si="3"/>
        <v>-479</v>
      </c>
      <c r="F58" s="22">
        <f t="shared" si="5"/>
        <v>-32.58503401360544</v>
      </c>
    </row>
    <row r="59" spans="1:6" ht="30" customHeight="1">
      <c r="A59" s="82">
        <v>1100230</v>
      </c>
      <c r="B59" s="185" t="s">
        <v>64</v>
      </c>
      <c r="C59" s="183">
        <v>0</v>
      </c>
      <c r="D59" s="183"/>
      <c r="E59" s="175"/>
      <c r="F59" s="179"/>
    </row>
    <row r="60" spans="1:6" ht="30" customHeight="1">
      <c r="A60" s="82">
        <v>1100231</v>
      </c>
      <c r="B60" s="185" t="s">
        <v>65</v>
      </c>
      <c r="C60" s="183">
        <v>6657</v>
      </c>
      <c r="D60" s="183">
        <v>5870</v>
      </c>
      <c r="E60" s="175">
        <f t="shared" si="3"/>
        <v>-787</v>
      </c>
      <c r="F60" s="22">
        <f aca="true" t="shared" si="6" ref="F60:F65">IF(AND((D60-C60)&lt;&gt;0,C60&lt;&gt;0),(D60-C60)/C60*100,"")</f>
        <v>-11.822142106053777</v>
      </c>
    </row>
    <row r="61" spans="1:6" ht="30" customHeight="1">
      <c r="A61" s="82">
        <v>1100241</v>
      </c>
      <c r="B61" s="185" t="s">
        <v>66</v>
      </c>
      <c r="C61" s="183">
        <v>0</v>
      </c>
      <c r="D61" s="183">
        <v>30</v>
      </c>
      <c r="E61" s="175">
        <f t="shared" si="3"/>
        <v>30</v>
      </c>
      <c r="F61" s="22">
        <f t="shared" si="6"/>
      </c>
    </row>
    <row r="62" spans="1:6" ht="30" customHeight="1">
      <c r="A62" s="82">
        <v>1100242</v>
      </c>
      <c r="B62" s="185" t="s">
        <v>67</v>
      </c>
      <c r="C62" s="183">
        <v>0</v>
      </c>
      <c r="D62" s="183">
        <v>0</v>
      </c>
      <c r="E62" s="175"/>
      <c r="F62" s="179"/>
    </row>
    <row r="63" spans="1:6" ht="30" customHeight="1">
      <c r="A63" s="82">
        <v>1100243</v>
      </c>
      <c r="B63" s="185" t="s">
        <v>68</v>
      </c>
      <c r="C63" s="183">
        <v>0</v>
      </c>
      <c r="D63" s="183">
        <v>0</v>
      </c>
      <c r="E63" s="175"/>
      <c r="F63" s="179"/>
    </row>
    <row r="64" spans="1:6" ht="30" customHeight="1">
      <c r="A64" s="82">
        <v>1100244</v>
      </c>
      <c r="B64" s="185" t="s">
        <v>69</v>
      </c>
      <c r="C64" s="183">
        <v>760</v>
      </c>
      <c r="D64" s="183">
        <v>650</v>
      </c>
      <c r="E64" s="175">
        <f t="shared" si="3"/>
        <v>-110</v>
      </c>
      <c r="F64" s="22">
        <f t="shared" si="6"/>
        <v>-14.473684210526317</v>
      </c>
    </row>
    <row r="65" spans="1:6" ht="30" customHeight="1">
      <c r="A65" s="82">
        <v>1100245</v>
      </c>
      <c r="B65" s="185" t="s">
        <v>70</v>
      </c>
      <c r="C65" s="183">
        <v>6820</v>
      </c>
      <c r="D65" s="183">
        <v>6620</v>
      </c>
      <c r="E65" s="175">
        <f t="shared" si="3"/>
        <v>-200</v>
      </c>
      <c r="F65" s="22">
        <f t="shared" si="6"/>
        <v>-2.932551319648094</v>
      </c>
    </row>
    <row r="66" spans="1:6" ht="30" customHeight="1">
      <c r="A66" s="82">
        <v>1100246</v>
      </c>
      <c r="B66" s="185" t="s">
        <v>71</v>
      </c>
      <c r="C66" s="183">
        <v>0</v>
      </c>
      <c r="D66" s="183">
        <v>0</v>
      </c>
      <c r="E66" s="175"/>
      <c r="F66" s="179"/>
    </row>
    <row r="67" spans="1:6" ht="30" customHeight="1">
      <c r="A67" s="82">
        <v>1100247</v>
      </c>
      <c r="B67" s="185" t="s">
        <v>72</v>
      </c>
      <c r="C67" s="183">
        <v>248</v>
      </c>
      <c r="D67" s="183">
        <v>335</v>
      </c>
      <c r="E67" s="175">
        <f t="shared" si="3"/>
        <v>87</v>
      </c>
      <c r="F67" s="22">
        <f aca="true" t="shared" si="7" ref="F67:F70">IF(AND((D67-C67)&lt;&gt;0,C67&lt;&gt;0),(D67-C67)/C67*100,"")</f>
        <v>35.08064516129033</v>
      </c>
    </row>
    <row r="68" spans="1:6" ht="30" customHeight="1">
      <c r="A68" s="82">
        <v>1100248</v>
      </c>
      <c r="B68" s="185" t="s">
        <v>73</v>
      </c>
      <c r="C68" s="183">
        <v>10505</v>
      </c>
      <c r="D68" s="183">
        <v>12021</v>
      </c>
      <c r="E68" s="175">
        <f t="shared" si="3"/>
        <v>1516</v>
      </c>
      <c r="F68" s="22">
        <f t="shared" si="7"/>
        <v>14.431223227034746</v>
      </c>
    </row>
    <row r="69" spans="1:6" ht="30" customHeight="1">
      <c r="A69" s="82">
        <v>1100249</v>
      </c>
      <c r="B69" s="185" t="s">
        <v>74</v>
      </c>
      <c r="C69" s="183">
        <v>11012</v>
      </c>
      <c r="D69" s="183">
        <v>4247</v>
      </c>
      <c r="E69" s="175">
        <f t="shared" si="3"/>
        <v>-6765</v>
      </c>
      <c r="F69" s="22">
        <f t="shared" si="7"/>
        <v>-61.43298220123502</v>
      </c>
    </row>
    <row r="70" spans="1:6" ht="30" customHeight="1">
      <c r="A70" s="82">
        <v>1100250</v>
      </c>
      <c r="B70" s="185" t="s">
        <v>75</v>
      </c>
      <c r="C70" s="183">
        <v>3212</v>
      </c>
      <c r="D70" s="183">
        <v>1939</v>
      </c>
      <c r="E70" s="175">
        <f t="shared" si="3"/>
        <v>-1273</v>
      </c>
      <c r="F70" s="22">
        <f t="shared" si="7"/>
        <v>-39.63262764632628</v>
      </c>
    </row>
    <row r="71" spans="1:6" ht="30" customHeight="1">
      <c r="A71" s="82">
        <v>1100251</v>
      </c>
      <c r="B71" s="185" t="s">
        <v>76</v>
      </c>
      <c r="C71" s="183">
        <v>0</v>
      </c>
      <c r="D71" s="183">
        <v>0</v>
      </c>
      <c r="E71" s="175"/>
      <c r="F71" s="179"/>
    </row>
    <row r="72" spans="1:6" ht="30" customHeight="1">
      <c r="A72" s="82">
        <v>1100252</v>
      </c>
      <c r="B72" s="185" t="s">
        <v>77</v>
      </c>
      <c r="C72" s="183">
        <v>13512</v>
      </c>
      <c r="D72" s="183">
        <v>10873</v>
      </c>
      <c r="E72" s="175">
        <f t="shared" si="3"/>
        <v>-2639</v>
      </c>
      <c r="F72" s="22">
        <f>IF(AND((D72-C72)&lt;&gt;0,C72&lt;&gt;0),(D72-C72)/C72*100,"")</f>
        <v>-19.530787448194197</v>
      </c>
    </row>
    <row r="73" spans="1:6" ht="30" customHeight="1">
      <c r="A73" s="82">
        <v>1100253</v>
      </c>
      <c r="B73" s="185" t="s">
        <v>78</v>
      </c>
      <c r="C73" s="183">
        <v>2651</v>
      </c>
      <c r="D73" s="178">
        <v>3812</v>
      </c>
      <c r="E73" s="175">
        <f t="shared" si="3"/>
        <v>1161</v>
      </c>
      <c r="F73" s="22">
        <f>IF(AND((D73-C73)&lt;&gt;0,C73&lt;&gt;0),(D73-C73)/C73*100,"")</f>
        <v>43.794794417201054</v>
      </c>
    </row>
    <row r="74" spans="1:6" ht="30" customHeight="1">
      <c r="A74" s="82">
        <v>1100254</v>
      </c>
      <c r="B74" s="185" t="s">
        <v>79</v>
      </c>
      <c r="C74" s="183">
        <v>0</v>
      </c>
      <c r="D74" s="178">
        <v>0</v>
      </c>
      <c r="E74" s="175"/>
      <c r="F74" s="179"/>
    </row>
    <row r="75" spans="1:6" ht="30" customHeight="1">
      <c r="A75" s="82">
        <v>1100255</v>
      </c>
      <c r="B75" s="185" t="s">
        <v>80</v>
      </c>
      <c r="C75" s="183">
        <v>0</v>
      </c>
      <c r="D75" s="178">
        <v>0</v>
      </c>
      <c r="E75" s="175"/>
      <c r="F75" s="179"/>
    </row>
    <row r="76" spans="1:6" ht="30" customHeight="1">
      <c r="A76" s="82">
        <v>1100256</v>
      </c>
      <c r="B76" s="185" t="s">
        <v>81</v>
      </c>
      <c r="C76" s="183">
        <v>0</v>
      </c>
      <c r="D76" s="178">
        <v>0</v>
      </c>
      <c r="E76" s="175"/>
      <c r="F76" s="179"/>
    </row>
    <row r="77" spans="1:6" ht="30" customHeight="1">
      <c r="A77" s="82">
        <v>1100257</v>
      </c>
      <c r="B77" s="185" t="s">
        <v>82</v>
      </c>
      <c r="C77" s="183">
        <v>0</v>
      </c>
      <c r="D77" s="178">
        <v>0</v>
      </c>
      <c r="E77" s="175"/>
      <c r="F77" s="179"/>
    </row>
    <row r="78" spans="1:6" ht="30" customHeight="1">
      <c r="A78" s="82">
        <v>1100258</v>
      </c>
      <c r="B78" s="185" t="s">
        <v>83</v>
      </c>
      <c r="C78" s="183">
        <v>1677</v>
      </c>
      <c r="D78" s="178">
        <v>972</v>
      </c>
      <c r="E78" s="175">
        <f t="shared" si="3"/>
        <v>-705</v>
      </c>
      <c r="F78" s="22">
        <f aca="true" t="shared" si="8" ref="F78:F85">IF(AND((D78-C78)&lt;&gt;0,C78&lt;&gt;0),(D78-C78)/C78*100,"")</f>
        <v>-42.039355992844364</v>
      </c>
    </row>
    <row r="79" spans="1:6" ht="30" customHeight="1">
      <c r="A79" s="82">
        <v>1100259</v>
      </c>
      <c r="B79" s="185" t="s">
        <v>84</v>
      </c>
      <c r="C79" s="183">
        <v>76</v>
      </c>
      <c r="D79" s="178">
        <v>76</v>
      </c>
      <c r="E79" s="175">
        <f t="shared" si="3"/>
        <v>0</v>
      </c>
      <c r="F79" s="22">
        <f t="shared" si="8"/>
      </c>
    </row>
    <row r="80" spans="1:6" ht="30" customHeight="1">
      <c r="A80" s="82">
        <v>1100260</v>
      </c>
      <c r="B80" s="185" t="s">
        <v>85</v>
      </c>
      <c r="C80" s="183">
        <v>314</v>
      </c>
      <c r="D80" s="178">
        <v>170</v>
      </c>
      <c r="E80" s="175">
        <f t="shared" si="3"/>
        <v>-144</v>
      </c>
      <c r="F80" s="22">
        <f t="shared" si="8"/>
        <v>-45.85987261146497</v>
      </c>
    </row>
    <row r="81" spans="1:6" ht="30" customHeight="1">
      <c r="A81" s="82">
        <v>1100269</v>
      </c>
      <c r="B81" s="185" t="s">
        <v>86</v>
      </c>
      <c r="C81" s="183">
        <v>0</v>
      </c>
      <c r="D81" s="178">
        <v>0</v>
      </c>
      <c r="E81" s="175">
        <f t="shared" si="3"/>
        <v>0</v>
      </c>
      <c r="F81" s="22">
        <f t="shared" si="8"/>
      </c>
    </row>
    <row r="82" spans="1:6" ht="30" customHeight="1">
      <c r="A82" s="82">
        <v>1100296</v>
      </c>
      <c r="B82" s="186" t="s">
        <v>87</v>
      </c>
      <c r="C82" s="183">
        <v>0</v>
      </c>
      <c r="D82" s="178">
        <v>1369</v>
      </c>
      <c r="E82" s="175">
        <f t="shared" si="3"/>
        <v>1369</v>
      </c>
      <c r="F82" s="22">
        <f t="shared" si="8"/>
      </c>
    </row>
    <row r="83" spans="1:6" ht="30" customHeight="1">
      <c r="A83" s="82">
        <v>1100297</v>
      </c>
      <c r="B83" s="186" t="s">
        <v>88</v>
      </c>
      <c r="C83" s="183">
        <v>0</v>
      </c>
      <c r="D83" s="178">
        <v>2948</v>
      </c>
      <c r="E83" s="175">
        <f t="shared" si="3"/>
        <v>2948</v>
      </c>
      <c r="F83" s="22">
        <f t="shared" si="8"/>
      </c>
    </row>
    <row r="84" spans="1:6" ht="30" customHeight="1">
      <c r="A84" s="82">
        <v>1100298</v>
      </c>
      <c r="B84" s="186" t="s">
        <v>89</v>
      </c>
      <c r="C84" s="183">
        <v>0</v>
      </c>
      <c r="D84" s="178">
        <v>5953</v>
      </c>
      <c r="E84" s="175">
        <f t="shared" si="3"/>
        <v>5953</v>
      </c>
      <c r="F84" s="22">
        <f t="shared" si="8"/>
      </c>
    </row>
    <row r="85" spans="1:6" ht="30" customHeight="1">
      <c r="A85" s="82">
        <v>1100299</v>
      </c>
      <c r="B85" s="177" t="s">
        <v>90</v>
      </c>
      <c r="C85" s="183">
        <v>132</v>
      </c>
      <c r="D85" s="178">
        <v>132</v>
      </c>
      <c r="E85" s="175">
        <f t="shared" si="3"/>
        <v>0</v>
      </c>
      <c r="F85" s="22">
        <f t="shared" si="8"/>
      </c>
    </row>
    <row r="86" spans="1:6" ht="30" customHeight="1">
      <c r="A86" s="159">
        <v>11003</v>
      </c>
      <c r="B86" s="170" t="s">
        <v>91</v>
      </c>
      <c r="C86" s="175">
        <f>SUM(C87:C107)</f>
        <v>31954</v>
      </c>
      <c r="D86" s="175">
        <f>SUM(D87:D107)</f>
        <v>20224</v>
      </c>
      <c r="E86" s="175">
        <f t="shared" si="3"/>
        <v>-11730</v>
      </c>
      <c r="F86" s="22">
        <f aca="true" t="shared" si="9" ref="F85:F87">IF(AND((D86-C86)&lt;&gt;0,C86&lt;&gt;0),(D86-C86)/C86*100,"")</f>
        <v>-36.709019215121735</v>
      </c>
    </row>
    <row r="87" spans="1:6" ht="30" customHeight="1">
      <c r="A87" s="82">
        <v>1100301</v>
      </c>
      <c r="B87" s="177" t="s">
        <v>92</v>
      </c>
      <c r="C87" s="183">
        <v>584</v>
      </c>
      <c r="D87" s="178">
        <v>466</v>
      </c>
      <c r="E87" s="175">
        <f t="shared" si="3"/>
        <v>-118</v>
      </c>
      <c r="F87" s="22">
        <f t="shared" si="9"/>
        <v>-20.205479452054796</v>
      </c>
    </row>
    <row r="88" spans="1:6" ht="30" customHeight="1">
      <c r="A88" s="82">
        <v>1100302</v>
      </c>
      <c r="B88" s="177" t="s">
        <v>93</v>
      </c>
      <c r="C88" s="183">
        <v>0</v>
      </c>
      <c r="D88" s="178">
        <v>0</v>
      </c>
      <c r="E88" s="175"/>
      <c r="F88" s="179"/>
    </row>
    <row r="89" spans="1:6" ht="30" customHeight="1">
      <c r="A89" s="82">
        <v>1100303</v>
      </c>
      <c r="B89" s="177" t="s">
        <v>94</v>
      </c>
      <c r="C89" s="183">
        <v>29</v>
      </c>
      <c r="D89" s="178">
        <v>37</v>
      </c>
      <c r="E89" s="175">
        <f aca="true" t="shared" si="10" ref="E89:E98">D89-C89</f>
        <v>8</v>
      </c>
      <c r="F89" s="22">
        <f aca="true" t="shared" si="11" ref="F89:F106">IF(AND((D89-C89)&lt;&gt;0,C89&lt;&gt;0),(D89-C89)/C89*100,"")</f>
        <v>27.586206896551722</v>
      </c>
    </row>
    <row r="90" spans="1:6" ht="30" customHeight="1">
      <c r="A90" s="82">
        <v>1100304</v>
      </c>
      <c r="B90" s="177" t="s">
        <v>95</v>
      </c>
      <c r="C90" s="183">
        <v>57</v>
      </c>
      <c r="D90" s="178">
        <v>160</v>
      </c>
      <c r="E90" s="175">
        <f t="shared" si="10"/>
        <v>103</v>
      </c>
      <c r="F90" s="22">
        <f t="shared" si="11"/>
        <v>180.70175438596493</v>
      </c>
    </row>
    <row r="91" spans="1:6" ht="30" customHeight="1">
      <c r="A91" s="82">
        <v>1100305</v>
      </c>
      <c r="B91" s="177" t="s">
        <v>96</v>
      </c>
      <c r="C91" s="183">
        <v>468</v>
      </c>
      <c r="D91" s="178">
        <v>601</v>
      </c>
      <c r="E91" s="175">
        <f t="shared" si="10"/>
        <v>133</v>
      </c>
      <c r="F91" s="22">
        <f t="shared" si="11"/>
        <v>28.418803418803417</v>
      </c>
    </row>
    <row r="92" spans="1:6" ht="30" customHeight="1">
      <c r="A92" s="82">
        <v>1100306</v>
      </c>
      <c r="B92" s="177" t="s">
        <v>97</v>
      </c>
      <c r="C92" s="183">
        <v>391</v>
      </c>
      <c r="D92" s="178">
        <v>215</v>
      </c>
      <c r="E92" s="175">
        <f t="shared" si="10"/>
        <v>-176</v>
      </c>
      <c r="F92" s="22">
        <f t="shared" si="11"/>
        <v>-45.012787723785166</v>
      </c>
    </row>
    <row r="93" spans="1:6" ht="30" customHeight="1">
      <c r="A93" s="82">
        <v>1100307</v>
      </c>
      <c r="B93" s="177" t="s">
        <v>98</v>
      </c>
      <c r="C93" s="183">
        <v>96</v>
      </c>
      <c r="D93" s="178">
        <v>320</v>
      </c>
      <c r="E93" s="175">
        <f t="shared" si="10"/>
        <v>224</v>
      </c>
      <c r="F93" s="22">
        <f t="shared" si="11"/>
        <v>233.33333333333334</v>
      </c>
    </row>
    <row r="94" spans="1:6" ht="30" customHeight="1">
      <c r="A94" s="82">
        <v>1100308</v>
      </c>
      <c r="B94" s="177" t="s">
        <v>99</v>
      </c>
      <c r="C94" s="183">
        <v>498</v>
      </c>
      <c r="D94" s="178">
        <v>1600</v>
      </c>
      <c r="E94" s="175">
        <f t="shared" si="10"/>
        <v>1102</v>
      </c>
      <c r="F94" s="22">
        <f t="shared" si="11"/>
        <v>221.28514056224898</v>
      </c>
    </row>
    <row r="95" spans="1:6" ht="30" customHeight="1">
      <c r="A95" s="82">
        <v>1100310</v>
      </c>
      <c r="B95" s="185" t="s">
        <v>100</v>
      </c>
      <c r="C95" s="183">
        <v>1574</v>
      </c>
      <c r="D95" s="178">
        <v>120</v>
      </c>
      <c r="E95" s="175">
        <f t="shared" si="10"/>
        <v>-1454</v>
      </c>
      <c r="F95" s="22">
        <f t="shared" si="11"/>
        <v>-92.37611181702668</v>
      </c>
    </row>
    <row r="96" spans="1:6" ht="30" customHeight="1">
      <c r="A96" s="82">
        <v>1100311</v>
      </c>
      <c r="B96" s="177" t="s">
        <v>101</v>
      </c>
      <c r="C96" s="183">
        <v>417</v>
      </c>
      <c r="D96" s="178">
        <v>1632</v>
      </c>
      <c r="E96" s="175">
        <f t="shared" si="10"/>
        <v>1215</v>
      </c>
      <c r="F96" s="22">
        <f t="shared" si="11"/>
        <v>291.36690647482015</v>
      </c>
    </row>
    <row r="97" spans="1:6" ht="30" customHeight="1">
      <c r="A97" s="82">
        <v>1100312</v>
      </c>
      <c r="B97" s="177" t="s">
        <v>102</v>
      </c>
      <c r="C97" s="183">
        <v>10084</v>
      </c>
      <c r="D97" s="178">
        <v>317</v>
      </c>
      <c r="E97" s="175">
        <f t="shared" si="10"/>
        <v>-9767</v>
      </c>
      <c r="F97" s="22">
        <f t="shared" si="11"/>
        <v>-96.85640618802063</v>
      </c>
    </row>
    <row r="98" spans="1:6" ht="30" customHeight="1">
      <c r="A98" s="82">
        <v>1100313</v>
      </c>
      <c r="B98" s="177" t="s">
        <v>103</v>
      </c>
      <c r="C98" s="183">
        <v>13086</v>
      </c>
      <c r="D98" s="178">
        <v>10545</v>
      </c>
      <c r="E98" s="175">
        <f t="shared" si="10"/>
        <v>-2541</v>
      </c>
      <c r="F98" s="22">
        <f t="shared" si="11"/>
        <v>-19.41769830353049</v>
      </c>
    </row>
    <row r="99" spans="1:6" ht="30" customHeight="1">
      <c r="A99" s="82">
        <v>1100314</v>
      </c>
      <c r="B99" s="177" t="s">
        <v>104</v>
      </c>
      <c r="C99" s="183">
        <v>1696</v>
      </c>
      <c r="D99" s="178">
        <v>2507</v>
      </c>
      <c r="E99" s="175">
        <f aca="true" t="shared" si="12" ref="E99:E124">D99-C99</f>
        <v>811</v>
      </c>
      <c r="F99" s="22">
        <f t="shared" si="11"/>
        <v>47.818396226415096</v>
      </c>
    </row>
    <row r="100" spans="1:6" ht="30" customHeight="1">
      <c r="A100" s="82">
        <v>1100315</v>
      </c>
      <c r="B100" s="185" t="s">
        <v>105</v>
      </c>
      <c r="C100" s="183">
        <v>468</v>
      </c>
      <c r="D100" s="178">
        <v>501</v>
      </c>
      <c r="E100" s="175">
        <f t="shared" si="12"/>
        <v>33</v>
      </c>
      <c r="F100" s="22">
        <f t="shared" si="11"/>
        <v>7.051282051282051</v>
      </c>
    </row>
    <row r="101" spans="1:6" ht="30" customHeight="1">
      <c r="A101" s="82">
        <v>1100316</v>
      </c>
      <c r="B101" s="177" t="s">
        <v>106</v>
      </c>
      <c r="C101" s="183">
        <v>261</v>
      </c>
      <c r="D101" s="178">
        <v>240</v>
      </c>
      <c r="E101" s="175">
        <f t="shared" si="12"/>
        <v>-21</v>
      </c>
      <c r="F101" s="22">
        <f t="shared" si="11"/>
        <v>-8.045977011494253</v>
      </c>
    </row>
    <row r="102" spans="1:6" ht="30" customHeight="1">
      <c r="A102" s="82">
        <v>1100317</v>
      </c>
      <c r="B102" s="177" t="s">
        <v>107</v>
      </c>
      <c r="C102" s="183">
        <v>1</v>
      </c>
      <c r="D102" s="178">
        <v>0</v>
      </c>
      <c r="E102" s="175">
        <f t="shared" si="12"/>
        <v>-1</v>
      </c>
      <c r="F102" s="22">
        <f t="shared" si="11"/>
        <v>-100</v>
      </c>
    </row>
    <row r="103" spans="1:6" ht="30.75" customHeight="1">
      <c r="A103" s="82">
        <v>1100320</v>
      </c>
      <c r="B103" s="185" t="s">
        <v>108</v>
      </c>
      <c r="C103" s="183">
        <v>6</v>
      </c>
      <c r="D103" s="178">
        <v>4</v>
      </c>
      <c r="E103" s="175">
        <f t="shared" si="12"/>
        <v>-2</v>
      </c>
      <c r="F103" s="22">
        <f t="shared" si="11"/>
        <v>-33.33333333333333</v>
      </c>
    </row>
    <row r="104" spans="1:6" ht="30.75" customHeight="1">
      <c r="A104" s="82">
        <v>1100321</v>
      </c>
      <c r="B104" s="177" t="s">
        <v>109</v>
      </c>
      <c r="C104" s="183">
        <v>655</v>
      </c>
      <c r="D104" s="178">
        <v>595</v>
      </c>
      <c r="E104" s="175">
        <f t="shared" si="12"/>
        <v>-60</v>
      </c>
      <c r="F104" s="22">
        <f t="shared" si="11"/>
        <v>-9.16030534351145</v>
      </c>
    </row>
    <row r="105" spans="1:6" ht="30.75" customHeight="1">
      <c r="A105" s="82">
        <v>1100322</v>
      </c>
      <c r="B105" s="177" t="s">
        <v>110</v>
      </c>
      <c r="C105" s="183">
        <v>0</v>
      </c>
      <c r="D105" s="178">
        <v>11</v>
      </c>
      <c r="E105" s="175">
        <f t="shared" si="12"/>
        <v>11</v>
      </c>
      <c r="F105" s="22">
        <f t="shared" si="11"/>
      </c>
    </row>
    <row r="106" spans="1:6" ht="30.75" customHeight="1">
      <c r="A106" s="82">
        <v>1100324</v>
      </c>
      <c r="B106" s="177" t="s">
        <v>111</v>
      </c>
      <c r="C106" s="183">
        <v>1583</v>
      </c>
      <c r="D106" s="178">
        <v>353</v>
      </c>
      <c r="E106" s="175">
        <f t="shared" si="12"/>
        <v>-1230</v>
      </c>
      <c r="F106" s="22">
        <f t="shared" si="11"/>
        <v>-77.70056854074542</v>
      </c>
    </row>
    <row r="107" spans="1:6" ht="30.75" customHeight="1">
      <c r="A107" s="82">
        <v>1100399</v>
      </c>
      <c r="B107" s="177" t="s">
        <v>112</v>
      </c>
      <c r="C107" s="183">
        <v>0</v>
      </c>
      <c r="D107" s="178">
        <v>0</v>
      </c>
      <c r="E107" s="175"/>
      <c r="F107" s="179"/>
    </row>
    <row r="108" spans="1:6" ht="30.75" customHeight="1">
      <c r="A108" s="159">
        <v>11006</v>
      </c>
      <c r="B108" s="170" t="s">
        <v>113</v>
      </c>
      <c r="C108" s="172"/>
      <c r="D108" s="172"/>
      <c r="E108" s="172"/>
      <c r="F108" s="228"/>
    </row>
    <row r="109" spans="1:6" ht="30.75" customHeight="1">
      <c r="A109" s="159">
        <v>1100601</v>
      </c>
      <c r="B109" s="177" t="s">
        <v>114</v>
      </c>
      <c r="C109" s="183"/>
      <c r="D109" s="178"/>
      <c r="E109" s="175"/>
      <c r="F109" s="179"/>
    </row>
    <row r="110" spans="1:6" ht="30.75" customHeight="1">
      <c r="A110" s="159">
        <v>1100602</v>
      </c>
      <c r="B110" s="177" t="s">
        <v>115</v>
      </c>
      <c r="C110" s="183"/>
      <c r="D110" s="178"/>
      <c r="E110" s="175"/>
      <c r="F110" s="179"/>
    </row>
    <row r="111" spans="1:6" ht="30.75" customHeight="1">
      <c r="A111" s="159">
        <v>11008</v>
      </c>
      <c r="B111" s="170" t="s">
        <v>116</v>
      </c>
      <c r="C111" s="183">
        <v>2667</v>
      </c>
      <c r="D111" s="178">
        <v>4032</v>
      </c>
      <c r="E111" s="175">
        <f t="shared" si="12"/>
        <v>1365</v>
      </c>
      <c r="F111" s="22">
        <f aca="true" t="shared" si="13" ref="F111:F113">IF(AND((D111-C111)&lt;&gt;0,C111&lt;&gt;0),(D111-C111)/C111*100,"")</f>
        <v>51.181102362204726</v>
      </c>
    </row>
    <row r="112" spans="1:6" ht="31.5" customHeight="1">
      <c r="A112" s="159">
        <v>11009</v>
      </c>
      <c r="B112" s="170" t="s">
        <v>117</v>
      </c>
      <c r="C112" s="175">
        <f>SUM(C113:C116)</f>
        <v>10000</v>
      </c>
      <c r="D112" s="175">
        <f>SUM(D113:D116)</f>
        <v>0</v>
      </c>
      <c r="E112" s="175">
        <f t="shared" si="12"/>
        <v>-10000</v>
      </c>
      <c r="F112" s="22">
        <f t="shared" si="13"/>
        <v>-100</v>
      </c>
    </row>
    <row r="113" spans="1:6" ht="31.5" customHeight="1">
      <c r="A113" s="82">
        <v>110090102</v>
      </c>
      <c r="B113" s="185" t="s">
        <v>118</v>
      </c>
      <c r="C113" s="183">
        <v>10000</v>
      </c>
      <c r="D113" s="178">
        <v>0</v>
      </c>
      <c r="E113" s="175">
        <f t="shared" si="12"/>
        <v>-10000</v>
      </c>
      <c r="F113" s="22">
        <f t="shared" si="13"/>
        <v>-100</v>
      </c>
    </row>
    <row r="114" spans="1:6" ht="31.5" customHeight="1" hidden="1">
      <c r="A114" s="82">
        <v>110090103</v>
      </c>
      <c r="B114" s="185" t="s">
        <v>119</v>
      </c>
      <c r="C114" s="183"/>
      <c r="D114" s="178"/>
      <c r="E114" s="175"/>
      <c r="F114" s="179"/>
    </row>
    <row r="115" spans="1:6" ht="32.25" customHeight="1" hidden="1">
      <c r="A115" s="82">
        <v>110090104</v>
      </c>
      <c r="B115" s="177" t="s">
        <v>120</v>
      </c>
      <c r="C115" s="183"/>
      <c r="D115" s="178"/>
      <c r="E115" s="175"/>
      <c r="F115" s="179"/>
    </row>
    <row r="116" spans="1:6" ht="32.25" customHeight="1" hidden="1">
      <c r="A116" s="82">
        <v>110090199</v>
      </c>
      <c r="B116" s="185" t="s">
        <v>121</v>
      </c>
      <c r="C116" s="183"/>
      <c r="D116" s="178"/>
      <c r="E116" s="175"/>
      <c r="F116" s="179"/>
    </row>
    <row r="117" spans="1:6" ht="32.25" customHeight="1">
      <c r="A117" s="159">
        <v>1101101</v>
      </c>
      <c r="B117" s="185" t="s">
        <v>122</v>
      </c>
      <c r="C117" s="175">
        <f>SUM(C118:C121)</f>
        <v>2850</v>
      </c>
      <c r="D117" s="175">
        <f>SUM(D118:D121)</f>
        <v>8000</v>
      </c>
      <c r="E117" s="175">
        <f t="shared" si="12"/>
        <v>5150</v>
      </c>
      <c r="F117" s="22">
        <f>IF(AND((D117-C117)&lt;&gt;0,C117&lt;&gt;0),(D117-C117)/C117*100,"")</f>
        <v>180.70175438596493</v>
      </c>
    </row>
    <row r="118" spans="1:6" ht="32.25" customHeight="1">
      <c r="A118" s="82">
        <v>110110101</v>
      </c>
      <c r="B118" s="177" t="s">
        <v>123</v>
      </c>
      <c r="C118" s="183">
        <v>2850</v>
      </c>
      <c r="D118" s="178">
        <v>8000</v>
      </c>
      <c r="E118" s="175">
        <f t="shared" si="12"/>
        <v>5150</v>
      </c>
      <c r="F118" s="22">
        <f>IF(AND((D118-C118)&lt;&gt;0,C118&lt;&gt;0),(D118-C118)/C118*100,"")</f>
        <v>180.70175438596493</v>
      </c>
    </row>
    <row r="119" spans="1:6" ht="32.25" customHeight="1" hidden="1">
      <c r="A119" s="82">
        <v>110110102</v>
      </c>
      <c r="B119" s="177" t="s">
        <v>124</v>
      </c>
      <c r="C119" s="183"/>
      <c r="D119" s="178"/>
      <c r="E119" s="175"/>
      <c r="F119" s="179"/>
    </row>
    <row r="120" spans="1:6" ht="32.25" customHeight="1" hidden="1">
      <c r="A120" s="82">
        <v>110110103</v>
      </c>
      <c r="B120" s="177" t="s">
        <v>125</v>
      </c>
      <c r="C120" s="183"/>
      <c r="D120" s="178"/>
      <c r="E120" s="175"/>
      <c r="F120" s="179"/>
    </row>
    <row r="121" spans="1:6" ht="30.75" customHeight="1" hidden="1">
      <c r="A121" s="82">
        <v>110110104</v>
      </c>
      <c r="B121" s="177" t="s">
        <v>126</v>
      </c>
      <c r="C121" s="183"/>
      <c r="D121" s="178"/>
      <c r="E121" s="175"/>
      <c r="F121" s="179"/>
    </row>
    <row r="122" spans="1:7" s="148" customFormat="1" ht="30.75" customHeight="1" hidden="1">
      <c r="A122" s="82">
        <v>11013</v>
      </c>
      <c r="B122" s="177" t="s">
        <v>127</v>
      </c>
      <c r="C122" s="183"/>
      <c r="D122" s="178"/>
      <c r="E122" s="175"/>
      <c r="F122" s="179"/>
      <c r="G122"/>
    </row>
    <row r="123" spans="1:6" ht="27" customHeight="1">
      <c r="A123" s="159">
        <v>11015</v>
      </c>
      <c r="B123" s="177" t="s">
        <v>128</v>
      </c>
      <c r="C123" s="183">
        <v>15</v>
      </c>
      <c r="D123" s="178">
        <v>62</v>
      </c>
      <c r="E123" s="175">
        <f t="shared" si="12"/>
        <v>47</v>
      </c>
      <c r="F123" s="22">
        <f>IF(AND((D123-C123)&lt;&gt;0,C123&lt;&gt;0),(D123-C123)/C123*100,"")</f>
        <v>313.3333333333333</v>
      </c>
    </row>
    <row r="124" spans="1:6" ht="31.5" customHeight="1">
      <c r="A124" s="189"/>
      <c r="B124" s="190" t="s">
        <v>129</v>
      </c>
      <c r="C124" s="172">
        <f>SUM(C32:C33,C38)</f>
        <v>188530</v>
      </c>
      <c r="D124" s="172">
        <f>SUM(D32:D33,D38)</f>
        <v>188463.05</v>
      </c>
      <c r="E124" s="172">
        <f t="shared" si="12"/>
        <v>-66.95000000001164</v>
      </c>
      <c r="F124" s="29">
        <f>IF(AND((D124-C124)&lt;&gt;0,C124&lt;&gt;0),(D124-C124)/C124*100,"")</f>
        <v>-0.03551158966743311</v>
      </c>
    </row>
  </sheetData>
  <sheetProtection/>
  <autoFilter ref="A5:F124"/>
  <mergeCells count="6">
    <mergeCell ref="A2:F2"/>
    <mergeCell ref="E4:F4"/>
    <mergeCell ref="A4:A5"/>
    <mergeCell ref="B4:B5"/>
    <mergeCell ref="C4:C5"/>
    <mergeCell ref="D4:D5"/>
  </mergeCells>
  <printOptions horizontalCentered="1"/>
  <pageMargins left="0.5388888888888889" right="0.33819444444444446" top="0.36944444444444446" bottom="0.36944444444444446" header="0.16875" footer="0.16875"/>
  <pageSetup firstPageNumber="19" useFirstPageNumber="1" fitToHeight="0" horizontalDpi="600" verticalDpi="600" orientation="portrait" paperSize="9" scale="75"/>
  <headerFooter alignWithMargins="0">
    <oddFooter>&amp;C&amp;"宋体"&amp;14- &amp;P -</oddFooter>
  </headerFooter>
</worksheet>
</file>

<file path=xl/worksheets/sheet10.xml><?xml version="1.0" encoding="utf-8"?>
<worksheet xmlns="http://schemas.openxmlformats.org/spreadsheetml/2006/main" xmlns:r="http://schemas.openxmlformats.org/officeDocument/2006/relationships">
  <dimension ref="A1:E24"/>
  <sheetViews>
    <sheetView zoomScaleSheetLayoutView="100" workbookViewId="0" topLeftCell="A1">
      <selection activeCell="A2" sqref="A2:E2"/>
    </sheetView>
  </sheetViews>
  <sheetFormatPr defaultColWidth="10.28125" defaultRowHeight="14.25"/>
  <cols>
    <col min="1" max="1" width="38.57421875" style="2" customWidth="1"/>
    <col min="2" max="5" width="15.7109375" style="3" customWidth="1"/>
    <col min="6" max="8" width="10.28125" style="1" hidden="1" customWidth="1"/>
    <col min="9" max="9" width="7.7109375" style="1" hidden="1" customWidth="1"/>
    <col min="10" max="10" width="7.140625" style="1" hidden="1" customWidth="1"/>
    <col min="11" max="11" width="8.28125" style="1" hidden="1" customWidth="1"/>
    <col min="12" max="16384" width="10.28125" style="1" customWidth="1"/>
  </cols>
  <sheetData>
    <row r="1" spans="1:5" s="1" customFormat="1" ht="18.75" customHeight="1">
      <c r="A1" s="4" t="s">
        <v>2351</v>
      </c>
      <c r="B1" s="3"/>
      <c r="C1" s="3"/>
      <c r="D1" s="3"/>
      <c r="E1" s="3"/>
    </row>
    <row r="2" spans="1:5" s="1" customFormat="1" ht="70.5" customHeight="1">
      <c r="A2" s="5" t="s">
        <v>2352</v>
      </c>
      <c r="B2" s="6"/>
      <c r="C2" s="6"/>
      <c r="D2" s="6"/>
      <c r="E2" s="6"/>
    </row>
    <row r="3" spans="1:5" s="1" customFormat="1" ht="33.75" customHeight="1">
      <c r="A3" s="7"/>
      <c r="B3" s="8"/>
      <c r="C3" s="9"/>
      <c r="D3" s="10" t="s">
        <v>2</v>
      </c>
      <c r="E3" s="10"/>
    </row>
    <row r="4" spans="1:5" s="1" customFormat="1" ht="36" customHeight="1">
      <c r="A4" s="11" t="s">
        <v>1956</v>
      </c>
      <c r="B4" s="12" t="s">
        <v>1958</v>
      </c>
      <c r="C4" s="13" t="s">
        <v>2353</v>
      </c>
      <c r="D4" s="14" t="s">
        <v>7</v>
      </c>
      <c r="E4" s="15"/>
    </row>
    <row r="5" spans="1:5" s="1" customFormat="1" ht="42" customHeight="1">
      <c r="A5" s="16"/>
      <c r="B5" s="17"/>
      <c r="C5" s="13"/>
      <c r="D5" s="18" t="s">
        <v>8</v>
      </c>
      <c r="E5" s="19" t="s">
        <v>9</v>
      </c>
    </row>
    <row r="6" spans="1:5" s="1" customFormat="1" ht="30" customHeight="1">
      <c r="A6" s="20" t="s">
        <v>1959</v>
      </c>
      <c r="B6" s="17" t="s">
        <v>1961</v>
      </c>
      <c r="C6" s="17" t="s">
        <v>2354</v>
      </c>
      <c r="D6" s="21">
        <f aca="true" t="shared" si="0" ref="D6:D10">C6-B6</f>
        <v>1936</v>
      </c>
      <c r="E6" s="22">
        <f aca="true" t="shared" si="1" ref="E6:E22">IF(AND((C6-B6)&lt;&gt;0,B6&lt;&gt;0),(C6-B6)/B6*100,"")</f>
        <v>9.423676012461058</v>
      </c>
    </row>
    <row r="7" spans="1:5" s="1" customFormat="1" ht="34.5" customHeight="1">
      <c r="A7" s="20" t="s">
        <v>1962</v>
      </c>
      <c r="B7" s="21">
        <f>SUM(B8:B13)</f>
        <v>16279</v>
      </c>
      <c r="C7" s="21">
        <f>SUM(C8:C13)</f>
        <v>18806</v>
      </c>
      <c r="D7" s="21">
        <f t="shared" si="0"/>
        <v>2527</v>
      </c>
      <c r="E7" s="22">
        <f t="shared" si="1"/>
        <v>15.523066527427975</v>
      </c>
    </row>
    <row r="8" spans="1:5" s="1" customFormat="1" ht="34.5" customHeight="1">
      <c r="A8" s="23" t="s">
        <v>1963</v>
      </c>
      <c r="B8" s="24">
        <v>10979</v>
      </c>
      <c r="C8" s="24">
        <v>13075</v>
      </c>
      <c r="D8" s="21">
        <f t="shared" si="0"/>
        <v>2096</v>
      </c>
      <c r="E8" s="22">
        <f t="shared" si="1"/>
        <v>19.090991893615083</v>
      </c>
    </row>
    <row r="9" spans="1:5" s="1" customFormat="1" ht="34.5" customHeight="1">
      <c r="A9" s="23" t="s">
        <v>1964</v>
      </c>
      <c r="B9" s="24">
        <v>4633</v>
      </c>
      <c r="C9" s="24">
        <v>5001</v>
      </c>
      <c r="D9" s="21">
        <f t="shared" si="0"/>
        <v>368</v>
      </c>
      <c r="E9" s="22">
        <f t="shared" si="1"/>
        <v>7.943017483272177</v>
      </c>
    </row>
    <row r="10" spans="1:5" s="1" customFormat="1" ht="34.5" customHeight="1">
      <c r="A10" s="23" t="s">
        <v>1965</v>
      </c>
      <c r="B10" s="24">
        <v>266</v>
      </c>
      <c r="C10" s="24">
        <v>83</v>
      </c>
      <c r="D10" s="21">
        <f t="shared" si="0"/>
        <v>-183</v>
      </c>
      <c r="E10" s="22">
        <f t="shared" si="1"/>
        <v>-68.796992481203</v>
      </c>
    </row>
    <row r="11" spans="1:5" s="1" customFormat="1" ht="30" customHeight="1">
      <c r="A11" s="23" t="s">
        <v>1966</v>
      </c>
      <c r="B11" s="24"/>
      <c r="C11" s="24">
        <v>270</v>
      </c>
      <c r="D11" s="21"/>
      <c r="E11" s="22">
        <f t="shared" si="1"/>
      </c>
    </row>
    <row r="12" spans="1:5" s="1" customFormat="1" ht="30" customHeight="1">
      <c r="A12" s="23" t="s">
        <v>1967</v>
      </c>
      <c r="B12" s="24">
        <v>390</v>
      </c>
      <c r="C12" s="24">
        <v>366</v>
      </c>
      <c r="D12" s="21">
        <f>C12-B12</f>
        <v>-24</v>
      </c>
      <c r="E12" s="22">
        <f t="shared" si="1"/>
        <v>-6.153846153846154</v>
      </c>
    </row>
    <row r="13" spans="1:5" s="1" customFormat="1" ht="30" customHeight="1">
      <c r="A13" s="23" t="s">
        <v>1968</v>
      </c>
      <c r="B13" s="24">
        <v>11</v>
      </c>
      <c r="C13" s="24">
        <v>11</v>
      </c>
      <c r="D13" s="21">
        <f>C13-B13</f>
        <v>0</v>
      </c>
      <c r="E13" s="22">
        <f t="shared" si="1"/>
      </c>
    </row>
    <row r="14" spans="1:5" s="1" customFormat="1" ht="30" customHeight="1">
      <c r="A14" s="23"/>
      <c r="B14" s="24"/>
      <c r="C14" s="24"/>
      <c r="D14" s="24"/>
      <c r="E14" s="22">
        <f t="shared" si="1"/>
      </c>
    </row>
    <row r="15" spans="1:5" s="1" customFormat="1" ht="34.5" customHeight="1">
      <c r="A15" s="20" t="s">
        <v>1969</v>
      </c>
      <c r="B15" s="25">
        <f>SUM(B16:B20)</f>
        <v>14343</v>
      </c>
      <c r="C15" s="21">
        <f>SUM(C16:C20)</f>
        <v>15571</v>
      </c>
      <c r="D15" s="21">
        <f>C15-B15</f>
        <v>1228</v>
      </c>
      <c r="E15" s="22">
        <f t="shared" si="1"/>
        <v>8.561667712472984</v>
      </c>
    </row>
    <row r="16" spans="1:5" s="1" customFormat="1" ht="34.5" customHeight="1">
      <c r="A16" s="23" t="s">
        <v>1970</v>
      </c>
      <c r="B16" s="26">
        <v>14330</v>
      </c>
      <c r="C16" s="24">
        <v>15514</v>
      </c>
      <c r="D16" s="21">
        <f>C16-B16</f>
        <v>1184</v>
      </c>
      <c r="E16" s="22">
        <f t="shared" si="1"/>
        <v>8.26238660153524</v>
      </c>
    </row>
    <row r="17" spans="1:5" s="1" customFormat="1" ht="30" customHeight="1">
      <c r="A17" s="23" t="s">
        <v>1971</v>
      </c>
      <c r="B17" s="26">
        <v>13</v>
      </c>
      <c r="C17" s="24">
        <v>57</v>
      </c>
      <c r="D17" s="21"/>
      <c r="E17" s="22">
        <f t="shared" si="1"/>
        <v>338.46153846153845</v>
      </c>
    </row>
    <row r="18" spans="1:5" s="1" customFormat="1" ht="30" customHeight="1">
      <c r="A18" s="23" t="s">
        <v>1972</v>
      </c>
      <c r="B18" s="26"/>
      <c r="C18" s="24"/>
      <c r="D18" s="21"/>
      <c r="E18" s="22">
        <f t="shared" si="1"/>
      </c>
    </row>
    <row r="19" spans="1:5" s="1" customFormat="1" ht="30" customHeight="1">
      <c r="A19" s="23" t="s">
        <v>1973</v>
      </c>
      <c r="B19" s="26"/>
      <c r="C19" s="24"/>
      <c r="D19" s="24"/>
      <c r="E19" s="22">
        <f t="shared" si="1"/>
      </c>
    </row>
    <row r="20" spans="1:5" s="1" customFormat="1" ht="30" customHeight="1">
      <c r="A20" s="23" t="s">
        <v>1974</v>
      </c>
      <c r="B20" s="24"/>
      <c r="C20" s="24"/>
      <c r="D20" s="24"/>
      <c r="E20" s="22">
        <f t="shared" si="1"/>
      </c>
    </row>
    <row r="21" spans="1:5" s="1" customFormat="1" ht="34.5" customHeight="1">
      <c r="A21" s="20" t="s">
        <v>1975</v>
      </c>
      <c r="B21" s="24">
        <f>B7-B15</f>
        <v>1936</v>
      </c>
      <c r="C21" s="24">
        <f>C7-C15</f>
        <v>3235</v>
      </c>
      <c r="D21" s="21">
        <f>C21-B21</f>
        <v>1299</v>
      </c>
      <c r="E21" s="22">
        <f t="shared" si="1"/>
        <v>67.09710743801654</v>
      </c>
    </row>
    <row r="22" spans="1:5" s="1" customFormat="1" ht="34.5" customHeight="1">
      <c r="A22" s="20" t="s">
        <v>1976</v>
      </c>
      <c r="B22" s="27">
        <f>B21+B6</f>
        <v>22480</v>
      </c>
      <c r="C22" s="27">
        <f>C21+C6</f>
        <v>25715</v>
      </c>
      <c r="D22" s="28">
        <f>C22-B22</f>
        <v>3235</v>
      </c>
      <c r="E22" s="29">
        <f t="shared" si="1"/>
        <v>14.390569395017794</v>
      </c>
    </row>
    <row r="23" spans="1:5" s="1" customFormat="1" ht="18.75" customHeight="1">
      <c r="A23" s="30"/>
      <c r="B23" s="31"/>
      <c r="C23" s="31"/>
      <c r="D23" s="32"/>
      <c r="E23" s="3"/>
    </row>
    <row r="24" spans="1:5" s="1" customFormat="1" ht="14.25" customHeight="1">
      <c r="A24" s="33"/>
      <c r="B24" s="6"/>
      <c r="C24" s="6"/>
      <c r="D24" s="6"/>
      <c r="E24" s="3"/>
    </row>
  </sheetData>
  <sheetProtection/>
  <mergeCells count="5">
    <mergeCell ref="A2:E2"/>
    <mergeCell ref="D4:E4"/>
    <mergeCell ref="A4:A5"/>
    <mergeCell ref="B4:B5"/>
    <mergeCell ref="C4:C5"/>
  </mergeCells>
  <conditionalFormatting sqref="D3">
    <cfRule type="cellIs" priority="1" dxfId="0" operator="lessThanOrEqual" stopIfTrue="1">
      <formula>-1</formula>
    </cfRule>
  </conditionalFormatting>
  <conditionalFormatting sqref="E3">
    <cfRule type="cellIs" priority="2" dxfId="0" operator="lessThanOrEqual" stopIfTrue="1">
      <formula>-1</formula>
    </cfRule>
  </conditionalFormatting>
  <printOptions/>
  <pageMargins left="0.7513888888888889" right="0.7513888888888889" top="1" bottom="1" header="0.5" footer="0.5"/>
  <pageSetup horizontalDpi="600" verticalDpi="600" orientation="portrait" paperSize="9" scale="90"/>
  <headerFooter>
    <oddFooter>&amp;C-63-</oddFooter>
  </headerFooter>
</worksheet>
</file>

<file path=xl/worksheets/sheet2.xml><?xml version="1.0" encoding="utf-8"?>
<worksheet xmlns="http://schemas.openxmlformats.org/spreadsheetml/2006/main" xmlns:r="http://schemas.openxmlformats.org/officeDocument/2006/relationships">
  <dimension ref="A1:F1443"/>
  <sheetViews>
    <sheetView showGridLines="0" zoomScaleSheetLayoutView="100" workbookViewId="0" topLeftCell="A1">
      <pane xSplit="1" ySplit="5" topLeftCell="B881" activePane="bottomRight" state="frozen"/>
      <selection pane="bottomRight" activeCell="B913" sqref="B913"/>
    </sheetView>
  </sheetViews>
  <sheetFormatPr defaultColWidth="9.140625" defaultRowHeight="13.5" customHeight="1"/>
  <cols>
    <col min="1" max="1" width="15.28125" style="65" customWidth="1"/>
    <col min="2" max="2" width="46.7109375" style="65" customWidth="1"/>
    <col min="3" max="3" width="15.7109375" style="67" customWidth="1"/>
    <col min="4" max="4" width="15.7109375" style="66" customWidth="1"/>
    <col min="5" max="6" width="15.7109375" style="67" customWidth="1"/>
    <col min="7" max="241" width="10.28125" style="0" customWidth="1"/>
    <col min="242" max="242" width="10.28125" style="0" bestFit="1" customWidth="1"/>
  </cols>
  <sheetData>
    <row r="1" spans="1:6" ht="25.5" customHeight="1">
      <c r="A1" s="151" t="s">
        <v>130</v>
      </c>
      <c r="B1" s="68"/>
      <c r="C1" s="70"/>
      <c r="D1" s="69"/>
      <c r="E1" s="70"/>
      <c r="F1" s="70"/>
    </row>
    <row r="2" spans="1:6" ht="42" customHeight="1">
      <c r="A2" s="71" t="s">
        <v>131</v>
      </c>
      <c r="B2" s="71"/>
      <c r="C2" s="203"/>
      <c r="D2" s="204"/>
      <c r="E2" s="203"/>
      <c r="F2" s="203"/>
    </row>
    <row r="3" spans="1:6" ht="21.75" customHeight="1" hidden="1">
      <c r="A3" s="114"/>
      <c r="B3" s="114"/>
      <c r="C3" s="114"/>
      <c r="D3" s="115"/>
      <c r="E3" s="116" t="s">
        <v>132</v>
      </c>
      <c r="F3" s="116"/>
    </row>
    <row r="4" spans="1:6" ht="27" customHeight="1">
      <c r="A4" s="76" t="s">
        <v>133</v>
      </c>
      <c r="B4" s="77" t="s">
        <v>134</v>
      </c>
      <c r="C4" s="78" t="s">
        <v>5</v>
      </c>
      <c r="D4" s="79" t="s">
        <v>6</v>
      </c>
      <c r="E4" s="14" t="s">
        <v>7</v>
      </c>
      <c r="F4" s="15"/>
    </row>
    <row r="5" spans="1:6" ht="24" customHeight="1">
      <c r="A5" s="117"/>
      <c r="B5" s="81"/>
      <c r="C5" s="81"/>
      <c r="D5" s="81"/>
      <c r="E5" s="81" t="s">
        <v>135</v>
      </c>
      <c r="F5" s="81" t="s">
        <v>136</v>
      </c>
    </row>
    <row r="6" spans="1:6" ht="29.25" customHeight="1">
      <c r="A6" s="136">
        <v>201</v>
      </c>
      <c r="B6" s="119" t="s">
        <v>137</v>
      </c>
      <c r="C6" s="205">
        <v>27301</v>
      </c>
      <c r="D6" s="205">
        <f>D7+D19+D28+D39+D50+D61+D72+D80+D89+D102+D111+D122+D134+D141+D149+D155+D162+D169+D176+D183+D190+D198+D204+D210+D217+D232</f>
        <v>30582</v>
      </c>
      <c r="E6" s="97">
        <f>D6-C6</f>
        <v>3281</v>
      </c>
      <c r="F6" s="22">
        <f>IF(AND((D6-C6)&lt;&gt;0,C6&lt;&gt;0),(D6-C6)/C6*100,"")</f>
        <v>12.017874803120765</v>
      </c>
    </row>
    <row r="7" spans="1:6" ht="29.25" customHeight="1">
      <c r="A7" s="118">
        <v>20101</v>
      </c>
      <c r="B7" s="122" t="s">
        <v>138</v>
      </c>
      <c r="C7" s="121">
        <f>SUM(C8:C18)</f>
        <v>856</v>
      </c>
      <c r="D7" s="121">
        <f>SUM(D8:D18)</f>
        <v>1198</v>
      </c>
      <c r="E7" s="85">
        <f>D7-C7</f>
        <v>342</v>
      </c>
      <c r="F7" s="22">
        <f aca="true" t="shared" si="0" ref="F7:F71">IF(AND((D7-C7)&lt;&gt;0,C7&lt;&gt;0),(D7-C7)/C7*100,"")</f>
        <v>39.953271028037385</v>
      </c>
    </row>
    <row r="8" spans="1:6" ht="29.25" customHeight="1">
      <c r="A8" s="118">
        <v>2010101</v>
      </c>
      <c r="B8" s="122" t="s">
        <v>139</v>
      </c>
      <c r="C8" s="120">
        <v>737</v>
      </c>
      <c r="D8" s="120">
        <v>968</v>
      </c>
      <c r="E8" s="85">
        <f>D8-C8</f>
        <v>231</v>
      </c>
      <c r="F8" s="22">
        <f t="shared" si="0"/>
        <v>31.343283582089555</v>
      </c>
    </row>
    <row r="9" spans="1:6" ht="29.25" customHeight="1">
      <c r="A9" s="118">
        <v>2010102</v>
      </c>
      <c r="B9" s="122" t="s">
        <v>140</v>
      </c>
      <c r="C9" s="120">
        <v>83</v>
      </c>
      <c r="D9" s="120">
        <v>183</v>
      </c>
      <c r="E9" s="85">
        <f aca="true" t="shared" si="1" ref="E9:E15">D9-C9</f>
        <v>100</v>
      </c>
      <c r="F9" s="22">
        <f t="shared" si="0"/>
        <v>120.48192771084338</v>
      </c>
    </row>
    <row r="10" spans="1:6" ht="29.25" customHeight="1" hidden="1">
      <c r="A10" s="118">
        <v>2010103</v>
      </c>
      <c r="B10" s="122" t="s">
        <v>141</v>
      </c>
      <c r="C10" s="120"/>
      <c r="D10" s="120"/>
      <c r="E10" s="85">
        <f t="shared" si="1"/>
        <v>0</v>
      </c>
      <c r="F10" s="22">
        <f t="shared" si="0"/>
      </c>
    </row>
    <row r="11" spans="1:6" ht="29.25" customHeight="1" hidden="1">
      <c r="A11" s="124">
        <v>2010104</v>
      </c>
      <c r="B11" s="122" t="s">
        <v>142</v>
      </c>
      <c r="C11" s="120"/>
      <c r="D11" s="120"/>
      <c r="E11" s="85"/>
      <c r="F11" s="22"/>
    </row>
    <row r="12" spans="1:6" ht="29.25" customHeight="1" hidden="1">
      <c r="A12" s="124">
        <v>2010105</v>
      </c>
      <c r="B12" s="122" t="s">
        <v>143</v>
      </c>
      <c r="C12" s="120"/>
      <c r="D12" s="120"/>
      <c r="E12" s="85"/>
      <c r="F12" s="22"/>
    </row>
    <row r="13" spans="1:6" ht="29.25" customHeight="1" hidden="1">
      <c r="A13" s="124">
        <v>2010106</v>
      </c>
      <c r="B13" s="122" t="s">
        <v>144</v>
      </c>
      <c r="C13" s="120"/>
      <c r="D13" s="120"/>
      <c r="E13" s="85"/>
      <c r="F13" s="22"/>
    </row>
    <row r="14" spans="1:6" ht="29.25" customHeight="1">
      <c r="A14" s="124">
        <v>2010107</v>
      </c>
      <c r="B14" s="122" t="s">
        <v>145</v>
      </c>
      <c r="C14" s="120"/>
      <c r="D14" s="120">
        <v>20</v>
      </c>
      <c r="E14" s="85">
        <f t="shared" si="1"/>
        <v>20</v>
      </c>
      <c r="F14" s="22">
        <f>IF(AND((D14-C14)&lt;&gt;0,C14&lt;&gt;0),(D14-C14)/C14*100,"")</f>
      </c>
    </row>
    <row r="15" spans="1:6" ht="29.25" customHeight="1">
      <c r="A15" s="118">
        <v>2010108</v>
      </c>
      <c r="B15" s="122" t="s">
        <v>146</v>
      </c>
      <c r="C15" s="120">
        <v>36</v>
      </c>
      <c r="D15" s="120">
        <v>27</v>
      </c>
      <c r="E15" s="85">
        <f t="shared" si="1"/>
        <v>-9</v>
      </c>
      <c r="F15" s="22">
        <f t="shared" si="0"/>
        <v>-25</v>
      </c>
    </row>
    <row r="16" spans="1:6" ht="29.25" customHeight="1" hidden="1">
      <c r="A16" s="124">
        <v>2010109</v>
      </c>
      <c r="B16" s="122" t="s">
        <v>147</v>
      </c>
      <c r="C16" s="120"/>
      <c r="D16" s="120"/>
      <c r="E16" s="85"/>
      <c r="F16" s="22">
        <f t="shared" si="0"/>
      </c>
    </row>
    <row r="17" spans="1:6" ht="29.25" customHeight="1" hidden="1">
      <c r="A17" s="124">
        <v>2010150</v>
      </c>
      <c r="B17" s="122" t="s">
        <v>148</v>
      </c>
      <c r="C17" s="120"/>
      <c r="D17" s="120"/>
      <c r="E17" s="85"/>
      <c r="F17" s="22">
        <f t="shared" si="0"/>
      </c>
    </row>
    <row r="18" spans="1:6" ht="29.25" customHeight="1" hidden="1">
      <c r="A18" s="118">
        <v>2010199</v>
      </c>
      <c r="B18" s="122" t="s">
        <v>149</v>
      </c>
      <c r="C18" s="120"/>
      <c r="D18" s="120"/>
      <c r="E18" s="85">
        <f>D18-C18</f>
        <v>0</v>
      </c>
      <c r="F18" s="22">
        <f t="shared" si="0"/>
      </c>
    </row>
    <row r="19" spans="1:6" ht="29.25" customHeight="1">
      <c r="A19" s="118">
        <v>20102</v>
      </c>
      <c r="B19" s="122" t="s">
        <v>150</v>
      </c>
      <c r="C19" s="120">
        <f>SUM(C20:C27)</f>
        <v>665</v>
      </c>
      <c r="D19" s="120">
        <f>SUM(D20:D27)</f>
        <v>846</v>
      </c>
      <c r="E19" s="85">
        <f>D19-C19</f>
        <v>181</v>
      </c>
      <c r="F19" s="22">
        <f t="shared" si="0"/>
        <v>27.21804511278195</v>
      </c>
    </row>
    <row r="20" spans="1:6" ht="29.25" customHeight="1">
      <c r="A20" s="118">
        <v>2010201</v>
      </c>
      <c r="B20" s="122" t="s">
        <v>139</v>
      </c>
      <c r="C20" s="120">
        <v>573</v>
      </c>
      <c r="D20" s="120">
        <v>718</v>
      </c>
      <c r="E20" s="85">
        <f>D20-C20</f>
        <v>145</v>
      </c>
      <c r="F20" s="22">
        <f t="shared" si="0"/>
        <v>25.30541012216405</v>
      </c>
    </row>
    <row r="21" spans="1:6" ht="29.25" customHeight="1">
      <c r="A21" s="118">
        <v>2010202</v>
      </c>
      <c r="B21" s="122" t="s">
        <v>140</v>
      </c>
      <c r="C21" s="120">
        <v>92</v>
      </c>
      <c r="D21" s="120">
        <v>118</v>
      </c>
      <c r="E21" s="85">
        <f>D21-C21</f>
        <v>26</v>
      </c>
      <c r="F21" s="22">
        <f t="shared" si="0"/>
        <v>28.26086956521739</v>
      </c>
    </row>
    <row r="22" spans="1:6" ht="29.25" customHeight="1" hidden="1">
      <c r="A22" s="124">
        <v>2010203</v>
      </c>
      <c r="B22" s="122" t="s">
        <v>141</v>
      </c>
      <c r="C22" s="120"/>
      <c r="D22" s="120"/>
      <c r="E22" s="85"/>
      <c r="F22" s="22"/>
    </row>
    <row r="23" spans="1:6" ht="29.25" customHeight="1" hidden="1">
      <c r="A23" s="124">
        <v>2010204</v>
      </c>
      <c r="B23" s="122" t="s">
        <v>151</v>
      </c>
      <c r="C23" s="120"/>
      <c r="D23" s="120"/>
      <c r="E23" s="85"/>
      <c r="F23" s="22"/>
    </row>
    <row r="24" spans="1:6" ht="29.25" customHeight="1" hidden="1">
      <c r="A24" s="124">
        <v>2010205</v>
      </c>
      <c r="B24" s="122" t="s">
        <v>152</v>
      </c>
      <c r="C24" s="120"/>
      <c r="D24" s="120"/>
      <c r="E24" s="85"/>
      <c r="F24" s="22"/>
    </row>
    <row r="25" spans="1:6" ht="29.25" customHeight="1" hidden="1">
      <c r="A25" s="124">
        <v>2010206</v>
      </c>
      <c r="B25" s="122" t="s">
        <v>153</v>
      </c>
      <c r="C25" s="120"/>
      <c r="D25" s="120"/>
      <c r="E25" s="85"/>
      <c r="F25" s="22"/>
    </row>
    <row r="26" spans="1:6" ht="29.25" customHeight="1" hidden="1">
      <c r="A26" s="124">
        <v>2010250</v>
      </c>
      <c r="B26" s="122" t="s">
        <v>148</v>
      </c>
      <c r="C26" s="120"/>
      <c r="D26" s="120"/>
      <c r="E26" s="85"/>
      <c r="F26" s="22"/>
    </row>
    <row r="27" spans="1:6" ht="29.25" customHeight="1">
      <c r="A27" s="124">
        <v>2010299</v>
      </c>
      <c r="B27" s="122" t="s">
        <v>154</v>
      </c>
      <c r="C27" s="120"/>
      <c r="D27" s="120">
        <v>10</v>
      </c>
      <c r="E27" s="85"/>
      <c r="F27" s="22"/>
    </row>
    <row r="28" spans="1:6" ht="29.25" customHeight="1">
      <c r="A28" s="118">
        <v>20103</v>
      </c>
      <c r="B28" s="122" t="s">
        <v>155</v>
      </c>
      <c r="C28" s="120">
        <f>SUM(C29:C38)</f>
        <v>7127</v>
      </c>
      <c r="D28" s="120">
        <f>SUM(D29:D38)</f>
        <v>6689</v>
      </c>
      <c r="E28" s="85">
        <f>D28-C28</f>
        <v>-438</v>
      </c>
      <c r="F28" s="22">
        <f t="shared" si="0"/>
        <v>-6.145643328188578</v>
      </c>
    </row>
    <row r="29" spans="1:6" ht="29.25" customHeight="1">
      <c r="A29" s="118">
        <v>2010301</v>
      </c>
      <c r="B29" s="122" t="s">
        <v>139</v>
      </c>
      <c r="C29" s="120">
        <v>4098</v>
      </c>
      <c r="D29" s="120">
        <v>4976</v>
      </c>
      <c r="E29" s="85">
        <f>D29-C29</f>
        <v>878</v>
      </c>
      <c r="F29" s="22">
        <f t="shared" si="0"/>
        <v>21.425085407515862</v>
      </c>
    </row>
    <row r="30" spans="1:6" ht="29.25" customHeight="1">
      <c r="A30" s="118">
        <v>2010302</v>
      </c>
      <c r="B30" s="122" t="s">
        <v>140</v>
      </c>
      <c r="C30" s="120">
        <v>2337</v>
      </c>
      <c r="D30" s="120">
        <v>1114</v>
      </c>
      <c r="E30" s="85">
        <f>D30-C30</f>
        <v>-1223</v>
      </c>
      <c r="F30" s="22">
        <f t="shared" si="0"/>
        <v>-52.33204963628584</v>
      </c>
    </row>
    <row r="31" spans="1:6" ht="29.25" customHeight="1">
      <c r="A31" s="118">
        <v>2010303</v>
      </c>
      <c r="B31" s="122" t="s">
        <v>141</v>
      </c>
      <c r="C31" s="120">
        <v>608</v>
      </c>
      <c r="D31" s="120">
        <v>548</v>
      </c>
      <c r="E31" s="85">
        <f>D31-C31</f>
        <v>-60</v>
      </c>
      <c r="F31" s="22">
        <f t="shared" si="0"/>
        <v>-9.868421052631579</v>
      </c>
    </row>
    <row r="32" spans="1:6" ht="29.25" customHeight="1" hidden="1">
      <c r="A32" s="124">
        <v>2010304</v>
      </c>
      <c r="B32" s="122" t="s">
        <v>156</v>
      </c>
      <c r="C32" s="120"/>
      <c r="D32" s="120"/>
      <c r="E32" s="85"/>
      <c r="F32" s="22">
        <f t="shared" si="0"/>
      </c>
    </row>
    <row r="33" spans="1:6" ht="29.25" customHeight="1" hidden="1">
      <c r="A33" s="124">
        <v>2010305</v>
      </c>
      <c r="B33" s="122" t="s">
        <v>157</v>
      </c>
      <c r="C33" s="120"/>
      <c r="D33" s="120"/>
      <c r="E33" s="85"/>
      <c r="F33" s="22">
        <f t="shared" si="0"/>
      </c>
    </row>
    <row r="34" spans="1:6" ht="29.25" customHeight="1" hidden="1">
      <c r="A34" s="124">
        <v>2010306</v>
      </c>
      <c r="B34" s="122" t="s">
        <v>158</v>
      </c>
      <c r="C34" s="120"/>
      <c r="D34" s="120"/>
      <c r="E34" s="85"/>
      <c r="F34" s="22">
        <f t="shared" si="0"/>
      </c>
    </row>
    <row r="35" spans="1:6" ht="29.25" customHeight="1">
      <c r="A35" s="118">
        <v>2010308</v>
      </c>
      <c r="B35" s="122" t="s">
        <v>159</v>
      </c>
      <c r="C35" s="120">
        <v>51</v>
      </c>
      <c r="D35" s="120">
        <v>24</v>
      </c>
      <c r="E35" s="85">
        <f>D35-C35</f>
        <v>-27</v>
      </c>
      <c r="F35" s="22">
        <f t="shared" si="0"/>
        <v>-52.94117647058824</v>
      </c>
    </row>
    <row r="36" spans="1:6" ht="29.25" customHeight="1" hidden="1">
      <c r="A36" s="124">
        <v>2010309</v>
      </c>
      <c r="B36" s="122" t="s">
        <v>160</v>
      </c>
      <c r="C36" s="120"/>
      <c r="D36" s="120"/>
      <c r="E36" s="85"/>
      <c r="F36" s="22">
        <f t="shared" si="0"/>
      </c>
    </row>
    <row r="37" spans="1:6" ht="29.25" customHeight="1">
      <c r="A37" s="118">
        <v>2010350</v>
      </c>
      <c r="B37" s="122" t="s">
        <v>148</v>
      </c>
      <c r="C37" s="120">
        <v>32</v>
      </c>
      <c r="D37" s="120">
        <v>18</v>
      </c>
      <c r="E37" s="85">
        <f>D37-C37</f>
        <v>-14</v>
      </c>
      <c r="F37" s="22">
        <f t="shared" si="0"/>
        <v>-43.75</v>
      </c>
    </row>
    <row r="38" spans="1:6" ht="29.25" customHeight="1">
      <c r="A38" s="118">
        <v>2010399</v>
      </c>
      <c r="B38" s="122" t="s">
        <v>161</v>
      </c>
      <c r="C38" s="120">
        <v>1</v>
      </c>
      <c r="D38" s="120">
        <v>9</v>
      </c>
      <c r="E38" s="85">
        <f>D38-C38</f>
        <v>8</v>
      </c>
      <c r="F38" s="22">
        <f t="shared" si="0"/>
        <v>800</v>
      </c>
    </row>
    <row r="39" spans="1:6" ht="29.25" customHeight="1">
      <c r="A39" s="118">
        <v>20104</v>
      </c>
      <c r="B39" s="122" t="s">
        <v>162</v>
      </c>
      <c r="C39" s="120">
        <f>SUM(C40:C49)</f>
        <v>1446</v>
      </c>
      <c r="D39" s="120">
        <f>SUM(D40:D49)</f>
        <v>609</v>
      </c>
      <c r="E39" s="85">
        <f>D39-C39</f>
        <v>-837</v>
      </c>
      <c r="F39" s="22">
        <f t="shared" si="0"/>
        <v>-57.8838174273859</v>
      </c>
    </row>
    <row r="40" spans="1:6" ht="29.25" customHeight="1">
      <c r="A40" s="118">
        <v>2010401</v>
      </c>
      <c r="B40" s="122" t="s">
        <v>139</v>
      </c>
      <c r="C40" s="120">
        <v>434</v>
      </c>
      <c r="D40" s="120">
        <v>538</v>
      </c>
      <c r="E40" s="85">
        <f>D40-C40</f>
        <v>104</v>
      </c>
      <c r="F40" s="22">
        <f t="shared" si="0"/>
        <v>23.963133640552993</v>
      </c>
    </row>
    <row r="41" spans="1:6" ht="29.25" customHeight="1">
      <c r="A41" s="118">
        <v>2010402</v>
      </c>
      <c r="B41" s="122" t="s">
        <v>140</v>
      </c>
      <c r="C41" s="120">
        <v>1012</v>
      </c>
      <c r="D41" s="120">
        <v>70</v>
      </c>
      <c r="E41" s="85">
        <f>D41-C41</f>
        <v>-942</v>
      </c>
      <c r="F41" s="22">
        <f t="shared" si="0"/>
        <v>-93.08300395256917</v>
      </c>
    </row>
    <row r="42" spans="1:6" ht="29.25" customHeight="1" hidden="1">
      <c r="A42" s="124">
        <v>2010403</v>
      </c>
      <c r="B42" s="122" t="s">
        <v>141</v>
      </c>
      <c r="C42" s="120"/>
      <c r="D42" s="120"/>
      <c r="E42" s="85"/>
      <c r="F42" s="22">
        <f t="shared" si="0"/>
      </c>
    </row>
    <row r="43" spans="1:6" ht="29.25" customHeight="1" hidden="1">
      <c r="A43" s="124">
        <v>2010404</v>
      </c>
      <c r="B43" s="122" t="s">
        <v>163</v>
      </c>
      <c r="C43" s="120"/>
      <c r="D43" s="120"/>
      <c r="E43" s="85"/>
      <c r="F43" s="22">
        <f t="shared" si="0"/>
      </c>
    </row>
    <row r="44" spans="1:6" ht="29.25" customHeight="1" hidden="1">
      <c r="A44" s="124">
        <v>2010405</v>
      </c>
      <c r="B44" s="122" t="s">
        <v>164</v>
      </c>
      <c r="C44" s="120"/>
      <c r="D44" s="120"/>
      <c r="E44" s="85"/>
      <c r="F44" s="22">
        <f t="shared" si="0"/>
      </c>
    </row>
    <row r="45" spans="1:6" ht="29.25" customHeight="1" hidden="1">
      <c r="A45" s="124">
        <v>2010406</v>
      </c>
      <c r="B45" s="122" t="s">
        <v>165</v>
      </c>
      <c r="C45" s="120"/>
      <c r="D45" s="120"/>
      <c r="E45" s="85"/>
      <c r="F45" s="22">
        <f t="shared" si="0"/>
      </c>
    </row>
    <row r="46" spans="1:6" ht="29.25" customHeight="1" hidden="1">
      <c r="A46" s="124">
        <v>2010407</v>
      </c>
      <c r="B46" s="122" t="s">
        <v>166</v>
      </c>
      <c r="C46" s="120"/>
      <c r="D46" s="120"/>
      <c r="E46" s="85"/>
      <c r="F46" s="22">
        <f t="shared" si="0"/>
      </c>
    </row>
    <row r="47" spans="1:6" ht="29.25" customHeight="1" hidden="1">
      <c r="A47" s="124">
        <v>2010408</v>
      </c>
      <c r="B47" s="122" t="s">
        <v>167</v>
      </c>
      <c r="C47" s="120"/>
      <c r="D47" s="120"/>
      <c r="E47" s="85"/>
      <c r="F47" s="22">
        <f t="shared" si="0"/>
      </c>
    </row>
    <row r="48" spans="1:6" ht="29.25" customHeight="1" hidden="1">
      <c r="A48" s="124">
        <v>2010450</v>
      </c>
      <c r="B48" s="122" t="s">
        <v>148</v>
      </c>
      <c r="C48" s="120"/>
      <c r="D48" s="120"/>
      <c r="E48" s="85"/>
      <c r="F48" s="22">
        <f t="shared" si="0"/>
      </c>
    </row>
    <row r="49" spans="1:6" ht="29.25" customHeight="1">
      <c r="A49" s="124">
        <v>2010499</v>
      </c>
      <c r="B49" s="122" t="s">
        <v>168</v>
      </c>
      <c r="C49" s="120"/>
      <c r="D49" s="120">
        <v>1</v>
      </c>
      <c r="E49" s="85"/>
      <c r="F49" s="22">
        <f t="shared" si="0"/>
      </c>
    </row>
    <row r="50" spans="1:6" ht="29.25" customHeight="1">
      <c r="A50" s="118">
        <v>20105</v>
      </c>
      <c r="B50" s="122" t="s">
        <v>169</v>
      </c>
      <c r="C50" s="120">
        <f>SUM(C51:C60)</f>
        <v>310</v>
      </c>
      <c r="D50" s="120">
        <f>SUM(D51:D60)</f>
        <v>344</v>
      </c>
      <c r="E50" s="85">
        <f>D50-C50</f>
        <v>34</v>
      </c>
      <c r="F50" s="22">
        <f t="shared" si="0"/>
        <v>10.967741935483872</v>
      </c>
    </row>
    <row r="51" spans="1:6" ht="29.25" customHeight="1">
      <c r="A51" s="118">
        <v>2010501</v>
      </c>
      <c r="B51" s="122" t="s">
        <v>139</v>
      </c>
      <c r="C51" s="120">
        <v>263</v>
      </c>
      <c r="D51" s="120">
        <v>313</v>
      </c>
      <c r="E51" s="85">
        <f>D51-C51</f>
        <v>50</v>
      </c>
      <c r="F51" s="22">
        <f t="shared" si="0"/>
        <v>19.011406844106464</v>
      </c>
    </row>
    <row r="52" spans="1:6" ht="29.25" customHeight="1">
      <c r="A52" s="118">
        <v>2010502</v>
      </c>
      <c r="B52" s="122" t="s">
        <v>140</v>
      </c>
      <c r="C52" s="120"/>
      <c r="D52" s="120">
        <v>11</v>
      </c>
      <c r="E52" s="85">
        <f>D52-C52</f>
        <v>11</v>
      </c>
      <c r="F52" s="22">
        <f t="shared" si="0"/>
      </c>
    </row>
    <row r="53" spans="1:6" ht="29.25" customHeight="1" hidden="1">
      <c r="A53" s="124">
        <v>2010503</v>
      </c>
      <c r="B53" s="122" t="s">
        <v>141</v>
      </c>
      <c r="C53" s="120"/>
      <c r="D53" s="120"/>
      <c r="E53" s="85"/>
      <c r="F53" s="22">
        <f t="shared" si="0"/>
      </c>
    </row>
    <row r="54" spans="1:6" ht="29.25" customHeight="1" hidden="1">
      <c r="A54" s="124">
        <v>2010504</v>
      </c>
      <c r="B54" s="122" t="s">
        <v>170</v>
      </c>
      <c r="C54" s="120"/>
      <c r="D54" s="120"/>
      <c r="E54" s="85"/>
      <c r="F54" s="22">
        <f t="shared" si="0"/>
      </c>
    </row>
    <row r="55" spans="1:6" ht="29.25" customHeight="1">
      <c r="A55" s="124">
        <v>2010505</v>
      </c>
      <c r="B55" s="122" t="s">
        <v>171</v>
      </c>
      <c r="C55" s="120"/>
      <c r="D55" s="120">
        <v>20</v>
      </c>
      <c r="E55" s="85"/>
      <c r="F55" s="22">
        <f t="shared" si="0"/>
      </c>
    </row>
    <row r="56" spans="1:6" ht="29.25" customHeight="1" hidden="1">
      <c r="A56" s="124">
        <v>2010506</v>
      </c>
      <c r="B56" s="122" t="s">
        <v>172</v>
      </c>
      <c r="C56" s="120"/>
      <c r="D56" s="120"/>
      <c r="E56" s="85"/>
      <c r="F56" s="22">
        <f t="shared" si="0"/>
      </c>
    </row>
    <row r="57" spans="1:6" ht="29.25" customHeight="1">
      <c r="A57" s="118">
        <v>2010507</v>
      </c>
      <c r="B57" s="122" t="s">
        <v>173</v>
      </c>
      <c r="C57" s="120">
        <v>47</v>
      </c>
      <c r="D57" s="120"/>
      <c r="E57" s="85">
        <f>D57-C57</f>
        <v>-47</v>
      </c>
      <c r="F57" s="22">
        <f t="shared" si="0"/>
        <v>-100</v>
      </c>
    </row>
    <row r="58" spans="1:6" ht="29.25" customHeight="1" hidden="1">
      <c r="A58" s="124">
        <v>2010508</v>
      </c>
      <c r="B58" s="122" t="s">
        <v>174</v>
      </c>
      <c r="C58" s="120"/>
      <c r="D58" s="120"/>
      <c r="E58" s="85"/>
      <c r="F58" s="22">
        <f t="shared" si="0"/>
      </c>
    </row>
    <row r="59" spans="1:6" ht="29.25" customHeight="1" hidden="1">
      <c r="A59" s="124">
        <v>2010550</v>
      </c>
      <c r="B59" s="122" t="s">
        <v>148</v>
      </c>
      <c r="C59" s="120"/>
      <c r="D59" s="120"/>
      <c r="E59" s="85"/>
      <c r="F59" s="22">
        <f t="shared" si="0"/>
      </c>
    </row>
    <row r="60" spans="1:6" ht="29.25" customHeight="1" hidden="1">
      <c r="A60" s="124">
        <v>2010599</v>
      </c>
      <c r="B60" s="122" t="s">
        <v>175</v>
      </c>
      <c r="C60" s="120"/>
      <c r="D60" s="120"/>
      <c r="E60" s="85"/>
      <c r="F60" s="22">
        <f t="shared" si="0"/>
      </c>
    </row>
    <row r="61" spans="1:6" ht="29.25" customHeight="1">
      <c r="A61" s="118">
        <v>20106</v>
      </c>
      <c r="B61" s="122" t="s">
        <v>176</v>
      </c>
      <c r="C61" s="120">
        <f>SUM(C62:C71)</f>
        <v>1045</v>
      </c>
      <c r="D61" s="120">
        <f>SUM(D62:D71)</f>
        <v>1241</v>
      </c>
      <c r="E61" s="85">
        <f>D61-C61</f>
        <v>196</v>
      </c>
      <c r="F61" s="22">
        <f t="shared" si="0"/>
        <v>18.75598086124402</v>
      </c>
    </row>
    <row r="62" spans="1:6" ht="29.25" customHeight="1">
      <c r="A62" s="118">
        <v>2010601</v>
      </c>
      <c r="B62" s="122" t="s">
        <v>139</v>
      </c>
      <c r="C62" s="120">
        <v>879</v>
      </c>
      <c r="D62" s="120">
        <v>979</v>
      </c>
      <c r="E62" s="85">
        <f>D62-C62</f>
        <v>100</v>
      </c>
      <c r="F62" s="22">
        <f t="shared" si="0"/>
        <v>11.376564277588168</v>
      </c>
    </row>
    <row r="63" spans="1:6" ht="29.25" customHeight="1">
      <c r="A63" s="118">
        <v>2010602</v>
      </c>
      <c r="B63" s="122" t="s">
        <v>140</v>
      </c>
      <c r="C63" s="120">
        <v>101</v>
      </c>
      <c r="D63" s="120">
        <v>85</v>
      </c>
      <c r="E63" s="85">
        <f>D63-C63</f>
        <v>-16</v>
      </c>
      <c r="F63" s="22">
        <f t="shared" si="0"/>
        <v>-15.841584158415841</v>
      </c>
    </row>
    <row r="64" spans="1:6" ht="29.25" customHeight="1" hidden="1">
      <c r="A64" s="124">
        <v>2010603</v>
      </c>
      <c r="B64" s="122" t="s">
        <v>141</v>
      </c>
      <c r="C64" s="120"/>
      <c r="D64" s="120"/>
      <c r="E64" s="85"/>
      <c r="F64" s="22">
        <f t="shared" si="0"/>
      </c>
    </row>
    <row r="65" spans="1:6" ht="29.25" customHeight="1" hidden="1">
      <c r="A65" s="124">
        <v>2010604</v>
      </c>
      <c r="B65" s="122" t="s">
        <v>177</v>
      </c>
      <c r="C65" s="120"/>
      <c r="D65" s="120"/>
      <c r="E65" s="85"/>
      <c r="F65" s="22">
        <f t="shared" si="0"/>
      </c>
    </row>
    <row r="66" spans="1:6" ht="29.25" customHeight="1" hidden="1">
      <c r="A66" s="124">
        <v>2010605</v>
      </c>
      <c r="B66" s="122" t="s">
        <v>178</v>
      </c>
      <c r="C66" s="120"/>
      <c r="D66" s="120"/>
      <c r="E66" s="85"/>
      <c r="F66" s="22">
        <f t="shared" si="0"/>
      </c>
    </row>
    <row r="67" spans="1:6" ht="29.25" customHeight="1" hidden="1">
      <c r="A67" s="124">
        <v>2010606</v>
      </c>
      <c r="B67" s="122" t="s">
        <v>179</v>
      </c>
      <c r="C67" s="120"/>
      <c r="D67" s="120"/>
      <c r="E67" s="85"/>
      <c r="F67" s="22">
        <f t="shared" si="0"/>
      </c>
    </row>
    <row r="68" spans="1:6" ht="29.25" customHeight="1">
      <c r="A68" s="118">
        <v>2010607</v>
      </c>
      <c r="B68" s="122" t="s">
        <v>180</v>
      </c>
      <c r="C68" s="120">
        <v>5</v>
      </c>
      <c r="D68" s="120"/>
      <c r="E68" s="85">
        <f>D68-C68</f>
        <v>-5</v>
      </c>
      <c r="F68" s="22">
        <f t="shared" si="0"/>
        <v>-100</v>
      </c>
    </row>
    <row r="69" spans="1:6" ht="29.25" customHeight="1" hidden="1">
      <c r="A69" s="124">
        <v>2010608</v>
      </c>
      <c r="B69" s="122" t="s">
        <v>181</v>
      </c>
      <c r="C69" s="120"/>
      <c r="D69" s="120"/>
      <c r="E69" s="85"/>
      <c r="F69" s="22">
        <f t="shared" si="0"/>
      </c>
    </row>
    <row r="70" spans="1:6" ht="29.25" customHeight="1" hidden="1">
      <c r="A70" s="124">
        <v>2010650</v>
      </c>
      <c r="B70" s="122" t="s">
        <v>148</v>
      </c>
      <c r="C70" s="120"/>
      <c r="D70" s="120"/>
      <c r="E70" s="85"/>
      <c r="F70" s="22">
        <f t="shared" si="0"/>
      </c>
    </row>
    <row r="71" spans="1:6" ht="29.25" customHeight="1">
      <c r="A71" s="118">
        <v>2010699</v>
      </c>
      <c r="B71" s="122" t="s">
        <v>182</v>
      </c>
      <c r="C71" s="120">
        <v>60</v>
      </c>
      <c r="D71" s="120">
        <v>177</v>
      </c>
      <c r="E71" s="85">
        <f>D71-C71</f>
        <v>117</v>
      </c>
      <c r="F71" s="22">
        <f t="shared" si="0"/>
        <v>195</v>
      </c>
    </row>
    <row r="72" spans="1:6" ht="29.25" customHeight="1">
      <c r="A72" s="118">
        <v>20107</v>
      </c>
      <c r="B72" s="122" t="s">
        <v>183</v>
      </c>
      <c r="C72" s="120">
        <f>SUM(C73:C79)</f>
        <v>63</v>
      </c>
      <c r="D72" s="120">
        <f>SUM(D73:D79)</f>
        <v>100</v>
      </c>
      <c r="E72" s="85">
        <f>D72-C72</f>
        <v>37</v>
      </c>
      <c r="F72" s="22">
        <f aca="true" t="shared" si="2" ref="F71:F134">IF(AND((D72-C72)&lt;&gt;0,C72&lt;&gt;0),(D72-C72)/C72*100,"")</f>
        <v>58.730158730158735</v>
      </c>
    </row>
    <row r="73" spans="1:6" ht="29.25" customHeight="1" hidden="1">
      <c r="A73" s="124">
        <v>2010701</v>
      </c>
      <c r="B73" s="122" t="s">
        <v>139</v>
      </c>
      <c r="C73" s="120"/>
      <c r="D73" s="120"/>
      <c r="E73" s="85"/>
      <c r="F73" s="22">
        <f t="shared" si="2"/>
      </c>
    </row>
    <row r="74" spans="1:6" ht="29.25" customHeight="1">
      <c r="A74" s="118">
        <v>2010702</v>
      </c>
      <c r="B74" s="122" t="s">
        <v>140</v>
      </c>
      <c r="C74" s="120">
        <v>63</v>
      </c>
      <c r="D74" s="120">
        <v>100</v>
      </c>
      <c r="E74" s="85">
        <f>D74-C74</f>
        <v>37</v>
      </c>
      <c r="F74" s="22">
        <f t="shared" si="2"/>
        <v>58.730158730158735</v>
      </c>
    </row>
    <row r="75" spans="1:6" ht="29.25" customHeight="1" hidden="1">
      <c r="A75" s="124">
        <v>2010703</v>
      </c>
      <c r="B75" s="122" t="s">
        <v>141</v>
      </c>
      <c r="C75" s="120"/>
      <c r="D75" s="120"/>
      <c r="E75" s="85"/>
      <c r="F75" s="22">
        <f t="shared" si="2"/>
      </c>
    </row>
    <row r="76" spans="1:6" ht="29.25" customHeight="1" hidden="1">
      <c r="A76" s="124">
        <v>2010709</v>
      </c>
      <c r="B76" s="122" t="s">
        <v>180</v>
      </c>
      <c r="C76" s="120"/>
      <c r="D76" s="120"/>
      <c r="E76" s="85"/>
      <c r="F76" s="22">
        <f t="shared" si="2"/>
      </c>
    </row>
    <row r="77" spans="1:6" ht="29.25" customHeight="1" hidden="1">
      <c r="A77" s="124">
        <v>2010710</v>
      </c>
      <c r="B77" s="122" t="s">
        <v>184</v>
      </c>
      <c r="C77" s="120"/>
      <c r="D77" s="120"/>
      <c r="E77" s="85"/>
      <c r="F77" s="22">
        <f t="shared" si="2"/>
      </c>
    </row>
    <row r="78" spans="1:6" ht="29.25" customHeight="1" hidden="1">
      <c r="A78" s="124">
        <v>2010750</v>
      </c>
      <c r="B78" s="122" t="s">
        <v>148</v>
      </c>
      <c r="C78" s="120"/>
      <c r="D78" s="120"/>
      <c r="E78" s="85"/>
      <c r="F78" s="22">
        <f t="shared" si="2"/>
      </c>
    </row>
    <row r="79" spans="1:6" ht="29.25" customHeight="1" hidden="1">
      <c r="A79" s="124">
        <v>2010799</v>
      </c>
      <c r="B79" s="122" t="s">
        <v>185</v>
      </c>
      <c r="C79" s="120"/>
      <c r="D79" s="120"/>
      <c r="E79" s="85"/>
      <c r="F79" s="22">
        <f t="shared" si="2"/>
      </c>
    </row>
    <row r="80" spans="1:6" ht="29.25" customHeight="1">
      <c r="A80" s="118">
        <v>20108</v>
      </c>
      <c r="B80" s="122" t="s">
        <v>186</v>
      </c>
      <c r="C80" s="120">
        <f>SUM(C81:C88)</f>
        <v>200</v>
      </c>
      <c r="D80" s="120">
        <f>SUM(D81:D88)</f>
        <v>130</v>
      </c>
      <c r="E80" s="85">
        <f>D80-C80</f>
        <v>-70</v>
      </c>
      <c r="F80" s="22">
        <f t="shared" si="2"/>
        <v>-35</v>
      </c>
    </row>
    <row r="81" spans="1:6" ht="31.5" customHeight="1" hidden="1">
      <c r="A81" s="118">
        <v>2010801</v>
      </c>
      <c r="B81" s="122" t="s">
        <v>139</v>
      </c>
      <c r="C81" s="120">
        <v>0</v>
      </c>
      <c r="D81" s="120"/>
      <c r="E81" s="85">
        <f>D81-C81</f>
        <v>0</v>
      </c>
      <c r="F81" s="22">
        <f t="shared" si="2"/>
      </c>
    </row>
    <row r="82" spans="1:6" ht="31.5" customHeight="1">
      <c r="A82" s="118">
        <v>2010802</v>
      </c>
      <c r="B82" s="122" t="s">
        <v>140</v>
      </c>
      <c r="C82" s="120">
        <v>200</v>
      </c>
      <c r="D82" s="120"/>
      <c r="E82" s="85">
        <f>D82-C82</f>
        <v>-200</v>
      </c>
      <c r="F82" s="22">
        <f t="shared" si="2"/>
        <v>-100</v>
      </c>
    </row>
    <row r="83" spans="1:6" ht="31.5" customHeight="1" hidden="1">
      <c r="A83" s="124">
        <v>2010803</v>
      </c>
      <c r="B83" s="122" t="s">
        <v>141</v>
      </c>
      <c r="C83" s="120"/>
      <c r="D83" s="120"/>
      <c r="E83" s="85"/>
      <c r="F83" s="22">
        <f t="shared" si="2"/>
      </c>
    </row>
    <row r="84" spans="1:6" ht="29.25" customHeight="1">
      <c r="A84" s="124">
        <v>2010804</v>
      </c>
      <c r="B84" s="122" t="s">
        <v>187</v>
      </c>
      <c r="C84" s="120"/>
      <c r="D84" s="120">
        <v>130</v>
      </c>
      <c r="E84" s="85"/>
      <c r="F84" s="22">
        <f t="shared" si="2"/>
      </c>
    </row>
    <row r="85" spans="1:6" ht="29.25" customHeight="1" hidden="1">
      <c r="A85" s="124">
        <v>2010805</v>
      </c>
      <c r="B85" s="122" t="s">
        <v>188</v>
      </c>
      <c r="C85" s="120"/>
      <c r="D85" s="120"/>
      <c r="E85" s="85"/>
      <c r="F85" s="22">
        <f t="shared" si="2"/>
      </c>
    </row>
    <row r="86" spans="1:6" ht="29.25" customHeight="1" hidden="1">
      <c r="A86" s="124">
        <v>2010806</v>
      </c>
      <c r="B86" s="122" t="s">
        <v>180</v>
      </c>
      <c r="C86" s="120"/>
      <c r="D86" s="120"/>
      <c r="E86" s="85"/>
      <c r="F86" s="22">
        <f t="shared" si="2"/>
      </c>
    </row>
    <row r="87" spans="1:6" ht="29.25" customHeight="1" hidden="1">
      <c r="A87" s="124">
        <v>2010850</v>
      </c>
      <c r="B87" s="122" t="s">
        <v>148</v>
      </c>
      <c r="C87" s="120"/>
      <c r="D87" s="120"/>
      <c r="E87" s="85"/>
      <c r="F87" s="22">
        <f t="shared" si="2"/>
      </c>
    </row>
    <row r="88" spans="1:6" ht="29.25" customHeight="1" hidden="1">
      <c r="A88" s="124">
        <v>2010899</v>
      </c>
      <c r="B88" s="122" t="s">
        <v>189</v>
      </c>
      <c r="C88" s="120"/>
      <c r="D88" s="120"/>
      <c r="E88" s="85"/>
      <c r="F88" s="22">
        <f t="shared" si="2"/>
      </c>
    </row>
    <row r="89" spans="1:6" ht="29.25" customHeight="1" hidden="1">
      <c r="A89" s="124">
        <v>20109</v>
      </c>
      <c r="B89" s="122" t="s">
        <v>190</v>
      </c>
      <c r="C89" s="120"/>
      <c r="D89" s="120"/>
      <c r="E89" s="85"/>
      <c r="F89" s="22">
        <f t="shared" si="2"/>
      </c>
    </row>
    <row r="90" spans="1:6" ht="29.25" customHeight="1" hidden="1">
      <c r="A90" s="124">
        <v>2010901</v>
      </c>
      <c r="B90" s="122" t="s">
        <v>139</v>
      </c>
      <c r="C90" s="120"/>
      <c r="D90" s="120"/>
      <c r="E90" s="85"/>
      <c r="F90" s="22">
        <f t="shared" si="2"/>
      </c>
    </row>
    <row r="91" spans="1:6" ht="29.25" customHeight="1" hidden="1">
      <c r="A91" s="124">
        <v>2010902</v>
      </c>
      <c r="B91" s="122" t="s">
        <v>140</v>
      </c>
      <c r="C91" s="120"/>
      <c r="D91" s="120"/>
      <c r="E91" s="85"/>
      <c r="F91" s="22">
        <f t="shared" si="2"/>
      </c>
    </row>
    <row r="92" spans="1:6" ht="29.25" customHeight="1" hidden="1">
      <c r="A92" s="124">
        <v>2010903</v>
      </c>
      <c r="B92" s="122" t="s">
        <v>141</v>
      </c>
      <c r="C92" s="120"/>
      <c r="D92" s="120"/>
      <c r="E92" s="85"/>
      <c r="F92" s="22">
        <f t="shared" si="2"/>
      </c>
    </row>
    <row r="93" spans="1:6" ht="29.25" customHeight="1" hidden="1">
      <c r="A93" s="124">
        <v>2010905</v>
      </c>
      <c r="B93" s="122" t="s">
        <v>191</v>
      </c>
      <c r="C93" s="120"/>
      <c r="D93" s="120"/>
      <c r="E93" s="85"/>
      <c r="F93" s="22">
        <f t="shared" si="2"/>
      </c>
    </row>
    <row r="94" spans="1:6" ht="29.25" customHeight="1" hidden="1">
      <c r="A94" s="124">
        <v>2010907</v>
      </c>
      <c r="B94" s="122" t="s">
        <v>192</v>
      </c>
      <c r="C94" s="120"/>
      <c r="D94" s="120"/>
      <c r="E94" s="85"/>
      <c r="F94" s="22">
        <f t="shared" si="2"/>
      </c>
    </row>
    <row r="95" spans="1:6" ht="29.25" customHeight="1" hidden="1">
      <c r="A95" s="124">
        <v>2010908</v>
      </c>
      <c r="B95" s="122" t="s">
        <v>180</v>
      </c>
      <c r="C95" s="120"/>
      <c r="D95" s="120"/>
      <c r="E95" s="85"/>
      <c r="F95" s="22">
        <f t="shared" si="2"/>
      </c>
    </row>
    <row r="96" spans="1:6" ht="29.25" customHeight="1" hidden="1">
      <c r="A96" s="124">
        <v>2010909</v>
      </c>
      <c r="B96" s="122" t="s">
        <v>193</v>
      </c>
      <c r="C96" s="120"/>
      <c r="D96" s="120"/>
      <c r="E96" s="85"/>
      <c r="F96" s="22">
        <f t="shared" si="2"/>
      </c>
    </row>
    <row r="97" spans="1:6" ht="29.25" customHeight="1" hidden="1">
      <c r="A97" s="124">
        <v>2010910</v>
      </c>
      <c r="B97" s="122" t="s">
        <v>194</v>
      </c>
      <c r="C97" s="120"/>
      <c r="D97" s="120"/>
      <c r="E97" s="85"/>
      <c r="F97" s="22">
        <f t="shared" si="2"/>
      </c>
    </row>
    <row r="98" spans="1:6" ht="29.25" customHeight="1" hidden="1">
      <c r="A98" s="124">
        <v>2010911</v>
      </c>
      <c r="B98" s="122" t="s">
        <v>195</v>
      </c>
      <c r="C98" s="120"/>
      <c r="D98" s="120"/>
      <c r="E98" s="85"/>
      <c r="F98" s="22">
        <f t="shared" si="2"/>
      </c>
    </row>
    <row r="99" spans="1:6" ht="29.25" customHeight="1" hidden="1">
      <c r="A99" s="124">
        <v>2010912</v>
      </c>
      <c r="B99" s="122" t="s">
        <v>196</v>
      </c>
      <c r="C99" s="120"/>
      <c r="D99" s="120"/>
      <c r="E99" s="85"/>
      <c r="F99" s="22">
        <f t="shared" si="2"/>
      </c>
    </row>
    <row r="100" spans="1:6" ht="29.25" customHeight="1" hidden="1">
      <c r="A100" s="124">
        <v>2010950</v>
      </c>
      <c r="B100" s="122" t="s">
        <v>148</v>
      </c>
      <c r="C100" s="120"/>
      <c r="D100" s="120"/>
      <c r="E100" s="85"/>
      <c r="F100" s="22">
        <f t="shared" si="2"/>
      </c>
    </row>
    <row r="101" spans="1:6" ht="29.25" customHeight="1" hidden="1">
      <c r="A101" s="124">
        <v>2010999</v>
      </c>
      <c r="B101" s="122" t="s">
        <v>197</v>
      </c>
      <c r="C101" s="120"/>
      <c r="D101" s="120"/>
      <c r="E101" s="85"/>
      <c r="F101" s="22">
        <f t="shared" si="2"/>
      </c>
    </row>
    <row r="102" spans="1:6" ht="29.25" customHeight="1">
      <c r="A102" s="118">
        <v>20111</v>
      </c>
      <c r="B102" s="122" t="s">
        <v>198</v>
      </c>
      <c r="C102" s="120">
        <f>SUM(C103:C110)</f>
        <v>1164</v>
      </c>
      <c r="D102" s="120">
        <f>SUM(D103:D110)</f>
        <v>1731</v>
      </c>
      <c r="E102" s="85">
        <f>D102-C102</f>
        <v>567</v>
      </c>
      <c r="F102" s="22">
        <f t="shared" si="2"/>
        <v>48.71134020618557</v>
      </c>
    </row>
    <row r="103" spans="1:6" ht="29.25" customHeight="1">
      <c r="A103" s="118">
        <v>2011101</v>
      </c>
      <c r="B103" s="122" t="s">
        <v>139</v>
      </c>
      <c r="C103" s="120">
        <v>1081</v>
      </c>
      <c r="D103" s="120">
        <v>1506</v>
      </c>
      <c r="E103" s="85">
        <f>D103-C103</f>
        <v>425</v>
      </c>
      <c r="F103" s="22">
        <f t="shared" si="2"/>
        <v>39.3154486586494</v>
      </c>
    </row>
    <row r="104" spans="1:6" ht="29.25" customHeight="1">
      <c r="A104" s="118">
        <v>2011102</v>
      </c>
      <c r="B104" s="122" t="s">
        <v>140</v>
      </c>
      <c r="C104" s="120">
        <v>5</v>
      </c>
      <c r="D104" s="120">
        <v>96</v>
      </c>
      <c r="E104" s="85">
        <f>D104-C104</f>
        <v>91</v>
      </c>
      <c r="F104" s="22">
        <f t="shared" si="2"/>
        <v>1820</v>
      </c>
    </row>
    <row r="105" spans="1:6" ht="29.25" customHeight="1" hidden="1">
      <c r="A105" s="124">
        <v>2011103</v>
      </c>
      <c r="B105" s="122" t="s">
        <v>141</v>
      </c>
      <c r="C105" s="120"/>
      <c r="D105" s="120"/>
      <c r="E105" s="85"/>
      <c r="F105" s="22">
        <f t="shared" si="2"/>
      </c>
    </row>
    <row r="106" spans="1:6" ht="29.25" customHeight="1">
      <c r="A106" s="118">
        <v>2011104</v>
      </c>
      <c r="B106" s="122" t="s">
        <v>199</v>
      </c>
      <c r="C106" s="120">
        <v>8</v>
      </c>
      <c r="D106" s="120">
        <v>81</v>
      </c>
      <c r="E106" s="85">
        <f>D106-C106</f>
        <v>73</v>
      </c>
      <c r="F106" s="22">
        <f t="shared" si="2"/>
        <v>912.5</v>
      </c>
    </row>
    <row r="107" spans="1:6" ht="29.25" customHeight="1" hidden="1">
      <c r="A107" s="124">
        <v>2011105</v>
      </c>
      <c r="B107" s="122" t="s">
        <v>200</v>
      </c>
      <c r="C107" s="120"/>
      <c r="D107" s="120"/>
      <c r="E107" s="85"/>
      <c r="F107" s="22">
        <f t="shared" si="2"/>
      </c>
    </row>
    <row r="108" spans="1:6" ht="29.25" customHeight="1" hidden="1">
      <c r="A108" s="124">
        <v>2011106</v>
      </c>
      <c r="B108" s="122" t="s">
        <v>201</v>
      </c>
      <c r="C108" s="120"/>
      <c r="D108" s="120"/>
      <c r="E108" s="85"/>
      <c r="F108" s="22">
        <f t="shared" si="2"/>
      </c>
    </row>
    <row r="109" spans="1:6" ht="29.25" customHeight="1" hidden="1">
      <c r="A109" s="124">
        <v>2011150</v>
      </c>
      <c r="B109" s="122" t="s">
        <v>148</v>
      </c>
      <c r="C109" s="120"/>
      <c r="D109" s="120"/>
      <c r="E109" s="85"/>
      <c r="F109" s="22">
        <f t="shared" si="2"/>
      </c>
    </row>
    <row r="110" spans="1:6" ht="29.25" customHeight="1">
      <c r="A110" s="118">
        <v>2011199</v>
      </c>
      <c r="B110" s="122" t="s">
        <v>202</v>
      </c>
      <c r="C110" s="120">
        <v>70</v>
      </c>
      <c r="D110" s="120">
        <v>48</v>
      </c>
      <c r="E110" s="85">
        <f>D110-C110</f>
        <v>-22</v>
      </c>
      <c r="F110" s="22">
        <f t="shared" si="2"/>
        <v>-31.428571428571427</v>
      </c>
    </row>
    <row r="111" spans="1:6" ht="29.25" customHeight="1">
      <c r="A111" s="118">
        <v>20113</v>
      </c>
      <c r="B111" s="122" t="s">
        <v>203</v>
      </c>
      <c r="C111" s="120">
        <f>SUM(C112:C121)</f>
        <v>1965</v>
      </c>
      <c r="D111" s="120">
        <f>SUM(D112:D121)</f>
        <v>918</v>
      </c>
      <c r="E111" s="85">
        <f>D111-C111</f>
        <v>-1047</v>
      </c>
      <c r="F111" s="22">
        <f t="shared" si="2"/>
        <v>-53.282442748091604</v>
      </c>
    </row>
    <row r="112" spans="1:6" ht="29.25" customHeight="1">
      <c r="A112" s="118">
        <v>2011301</v>
      </c>
      <c r="B112" s="122" t="s">
        <v>139</v>
      </c>
      <c r="C112" s="120">
        <v>388</v>
      </c>
      <c r="D112" s="120">
        <v>492</v>
      </c>
      <c r="E112" s="85">
        <f>D112-C112</f>
        <v>104</v>
      </c>
      <c r="F112" s="22">
        <f t="shared" si="2"/>
        <v>26.804123711340207</v>
      </c>
    </row>
    <row r="113" spans="1:6" ht="29.25" customHeight="1">
      <c r="A113" s="118">
        <v>2011302</v>
      </c>
      <c r="B113" s="122" t="s">
        <v>140</v>
      </c>
      <c r="C113" s="120">
        <v>1329</v>
      </c>
      <c r="D113" s="120">
        <v>313</v>
      </c>
      <c r="E113" s="85">
        <f>D113-C113</f>
        <v>-1016</v>
      </c>
      <c r="F113" s="22">
        <f t="shared" si="2"/>
        <v>-76.4484574868322</v>
      </c>
    </row>
    <row r="114" spans="1:6" ht="29.25" customHeight="1" hidden="1">
      <c r="A114" s="124">
        <v>2011303</v>
      </c>
      <c r="B114" s="122" t="s">
        <v>141</v>
      </c>
      <c r="C114" s="120"/>
      <c r="D114" s="120"/>
      <c r="E114" s="85"/>
      <c r="F114" s="22">
        <f t="shared" si="2"/>
      </c>
    </row>
    <row r="115" spans="1:6" ht="29.25" customHeight="1" hidden="1">
      <c r="A115" s="124">
        <v>2011304</v>
      </c>
      <c r="B115" s="122" t="s">
        <v>204</v>
      </c>
      <c r="C115" s="120"/>
      <c r="D115" s="120"/>
      <c r="E115" s="85"/>
      <c r="F115" s="22">
        <f t="shared" si="2"/>
      </c>
    </row>
    <row r="116" spans="1:6" ht="29.25" customHeight="1" hidden="1">
      <c r="A116" s="124">
        <v>2011305</v>
      </c>
      <c r="B116" s="122" t="s">
        <v>205</v>
      </c>
      <c r="C116" s="120"/>
      <c r="D116" s="120"/>
      <c r="E116" s="85"/>
      <c r="F116" s="22">
        <f t="shared" si="2"/>
      </c>
    </row>
    <row r="117" spans="1:6" ht="29.25" customHeight="1" hidden="1">
      <c r="A117" s="124">
        <v>2011306</v>
      </c>
      <c r="B117" s="122" t="s">
        <v>206</v>
      </c>
      <c r="C117" s="120"/>
      <c r="D117" s="120"/>
      <c r="E117" s="85"/>
      <c r="F117" s="22">
        <f t="shared" si="2"/>
      </c>
    </row>
    <row r="118" spans="1:6" ht="29.25" customHeight="1">
      <c r="A118" s="118">
        <v>2011307</v>
      </c>
      <c r="B118" s="122" t="s">
        <v>207</v>
      </c>
      <c r="C118" s="120">
        <v>10</v>
      </c>
      <c r="D118" s="120"/>
      <c r="E118" s="85">
        <f>D118-C118</f>
        <v>-10</v>
      </c>
      <c r="F118" s="22">
        <f t="shared" si="2"/>
        <v>-100</v>
      </c>
    </row>
    <row r="119" spans="1:6" ht="29.25" customHeight="1">
      <c r="A119" s="118">
        <v>2011308</v>
      </c>
      <c r="B119" s="122" t="s">
        <v>208</v>
      </c>
      <c r="C119" s="120">
        <v>53</v>
      </c>
      <c r="D119" s="120">
        <v>14</v>
      </c>
      <c r="E119" s="85">
        <f>D119-C119</f>
        <v>-39</v>
      </c>
      <c r="F119" s="22">
        <f t="shared" si="2"/>
        <v>-73.58490566037736</v>
      </c>
    </row>
    <row r="120" spans="1:6" ht="29.25" customHeight="1">
      <c r="A120" s="118">
        <v>2011350</v>
      </c>
      <c r="B120" s="122" t="s">
        <v>148</v>
      </c>
      <c r="C120" s="120">
        <v>100</v>
      </c>
      <c r="D120" s="120">
        <v>63</v>
      </c>
      <c r="E120" s="85">
        <f>D120-C120</f>
        <v>-37</v>
      </c>
      <c r="F120" s="22">
        <f t="shared" si="2"/>
        <v>-37</v>
      </c>
    </row>
    <row r="121" spans="1:6" ht="29.25" customHeight="1">
      <c r="A121" s="118">
        <v>2011399</v>
      </c>
      <c r="B121" s="122" t="s">
        <v>209</v>
      </c>
      <c r="C121" s="120">
        <v>85</v>
      </c>
      <c r="D121" s="120">
        <v>36</v>
      </c>
      <c r="E121" s="85">
        <f>D121-C121</f>
        <v>-49</v>
      </c>
      <c r="F121" s="22">
        <f t="shared" si="2"/>
        <v>-57.647058823529406</v>
      </c>
    </row>
    <row r="122" spans="1:6" ht="29.25" customHeight="1" hidden="1">
      <c r="A122" s="124">
        <v>20114</v>
      </c>
      <c r="B122" s="122" t="s">
        <v>210</v>
      </c>
      <c r="C122" s="120"/>
      <c r="D122" s="120"/>
      <c r="E122" s="85"/>
      <c r="F122" s="22">
        <f t="shared" si="2"/>
      </c>
    </row>
    <row r="123" spans="1:6" ht="29.25" customHeight="1" hidden="1">
      <c r="A123" s="124">
        <v>2011401</v>
      </c>
      <c r="B123" s="122" t="s">
        <v>139</v>
      </c>
      <c r="C123" s="120"/>
      <c r="D123" s="120"/>
      <c r="E123" s="85"/>
      <c r="F123" s="22">
        <f t="shared" si="2"/>
      </c>
    </row>
    <row r="124" spans="1:6" ht="29.25" customHeight="1" hidden="1">
      <c r="A124" s="124">
        <v>2011402</v>
      </c>
      <c r="B124" s="122" t="s">
        <v>140</v>
      </c>
      <c r="C124" s="120"/>
      <c r="D124" s="120"/>
      <c r="E124" s="85"/>
      <c r="F124" s="22">
        <f t="shared" si="2"/>
      </c>
    </row>
    <row r="125" spans="1:6" ht="29.25" customHeight="1" hidden="1">
      <c r="A125" s="124">
        <v>2011403</v>
      </c>
      <c r="B125" s="122" t="s">
        <v>141</v>
      </c>
      <c r="C125" s="120"/>
      <c r="D125" s="120"/>
      <c r="E125" s="85"/>
      <c r="F125" s="22">
        <f t="shared" si="2"/>
      </c>
    </row>
    <row r="126" spans="1:6" ht="29.25" customHeight="1" hidden="1">
      <c r="A126" s="124">
        <v>2011404</v>
      </c>
      <c r="B126" s="122" t="s">
        <v>211</v>
      </c>
      <c r="C126" s="120"/>
      <c r="D126" s="120"/>
      <c r="E126" s="85"/>
      <c r="F126" s="22">
        <f t="shared" si="2"/>
      </c>
    </row>
    <row r="127" spans="1:6" ht="29.25" customHeight="1" hidden="1">
      <c r="A127" s="124">
        <v>2011405</v>
      </c>
      <c r="B127" s="122" t="s">
        <v>212</v>
      </c>
      <c r="C127" s="120"/>
      <c r="D127" s="120"/>
      <c r="E127" s="85"/>
      <c r="F127" s="22">
        <f t="shared" si="2"/>
      </c>
    </row>
    <row r="128" spans="1:6" ht="29.25" customHeight="1" hidden="1">
      <c r="A128" s="124">
        <v>2011408</v>
      </c>
      <c r="B128" s="122" t="s">
        <v>213</v>
      </c>
      <c r="C128" s="120"/>
      <c r="D128" s="120"/>
      <c r="E128" s="85"/>
      <c r="F128" s="22">
        <f t="shared" si="2"/>
      </c>
    </row>
    <row r="129" spans="1:6" ht="29.25" customHeight="1" hidden="1">
      <c r="A129" s="124">
        <v>2011409</v>
      </c>
      <c r="B129" s="122" t="s">
        <v>214</v>
      </c>
      <c r="C129" s="120"/>
      <c r="D129" s="120"/>
      <c r="E129" s="85"/>
      <c r="F129" s="22">
        <f t="shared" si="2"/>
      </c>
    </row>
    <row r="130" spans="1:6" ht="29.25" customHeight="1" hidden="1">
      <c r="A130" s="124">
        <v>2011410</v>
      </c>
      <c r="B130" s="122" t="s">
        <v>215</v>
      </c>
      <c r="C130" s="120"/>
      <c r="D130" s="120"/>
      <c r="E130" s="85"/>
      <c r="F130" s="22">
        <f t="shared" si="2"/>
      </c>
    </row>
    <row r="131" spans="1:6" ht="29.25" customHeight="1" hidden="1">
      <c r="A131" s="124">
        <v>2011411</v>
      </c>
      <c r="B131" s="122" t="s">
        <v>216</v>
      </c>
      <c r="C131" s="120"/>
      <c r="D131" s="120"/>
      <c r="E131" s="85"/>
      <c r="F131" s="22">
        <f t="shared" si="2"/>
      </c>
    </row>
    <row r="132" spans="1:6" ht="29.25" customHeight="1" hidden="1">
      <c r="A132" s="124">
        <v>2011450</v>
      </c>
      <c r="B132" s="122" t="s">
        <v>148</v>
      </c>
      <c r="C132" s="120"/>
      <c r="D132" s="120"/>
      <c r="E132" s="85"/>
      <c r="F132" s="22">
        <f t="shared" si="2"/>
      </c>
    </row>
    <row r="133" spans="1:6" ht="29.25" customHeight="1" hidden="1">
      <c r="A133" s="124">
        <v>2011499</v>
      </c>
      <c r="B133" s="122" t="s">
        <v>217</v>
      </c>
      <c r="C133" s="120"/>
      <c r="D133" s="120"/>
      <c r="E133" s="85"/>
      <c r="F133" s="22">
        <f t="shared" si="2"/>
      </c>
    </row>
    <row r="134" spans="1:6" ht="29.25" customHeight="1">
      <c r="A134" s="118">
        <v>20123</v>
      </c>
      <c r="B134" s="122" t="s">
        <v>218</v>
      </c>
      <c r="C134" s="120">
        <f>SUM(C135:C140)</f>
        <v>248</v>
      </c>
      <c r="D134" s="120">
        <f>SUM(D135:D140)</f>
        <v>192</v>
      </c>
      <c r="E134" s="85">
        <f aca="true" t="shared" si="3" ref="E134:E198">D134-C134</f>
        <v>-56</v>
      </c>
      <c r="F134" s="22">
        <f t="shared" si="2"/>
        <v>-22.58064516129032</v>
      </c>
    </row>
    <row r="135" spans="1:6" ht="29.25" customHeight="1">
      <c r="A135" s="118">
        <v>2012301</v>
      </c>
      <c r="B135" s="122" t="s">
        <v>139</v>
      </c>
      <c r="C135" s="120">
        <v>157</v>
      </c>
      <c r="D135" s="120">
        <v>192</v>
      </c>
      <c r="E135" s="85">
        <f t="shared" si="3"/>
        <v>35</v>
      </c>
      <c r="F135" s="22">
        <f aca="true" t="shared" si="4" ref="F135:F198">IF(AND((D135-C135)&lt;&gt;0,C135&lt;&gt;0),(D135-C135)/C135*100,"")</f>
        <v>22.29299363057325</v>
      </c>
    </row>
    <row r="136" spans="1:6" ht="29.25" customHeight="1" hidden="1">
      <c r="A136" s="118">
        <v>2012302</v>
      </c>
      <c r="B136" s="122" t="s">
        <v>140</v>
      </c>
      <c r="C136" s="120"/>
      <c r="D136" s="120"/>
      <c r="E136" s="85">
        <f t="shared" si="3"/>
        <v>0</v>
      </c>
      <c r="F136" s="22">
        <f t="shared" si="4"/>
      </c>
    </row>
    <row r="137" spans="1:6" ht="29.25" customHeight="1" hidden="1">
      <c r="A137" s="124">
        <v>2012303</v>
      </c>
      <c r="B137" s="122" t="s">
        <v>141</v>
      </c>
      <c r="C137" s="120"/>
      <c r="D137" s="120"/>
      <c r="E137" s="85"/>
      <c r="F137" s="22">
        <f t="shared" si="4"/>
      </c>
    </row>
    <row r="138" spans="1:6" ht="29.25" customHeight="1">
      <c r="A138" s="118">
        <v>2012304</v>
      </c>
      <c r="B138" s="122" t="s">
        <v>219</v>
      </c>
      <c r="C138" s="120">
        <v>35</v>
      </c>
      <c r="D138" s="120"/>
      <c r="E138" s="85">
        <f t="shared" si="3"/>
        <v>-35</v>
      </c>
      <c r="F138" s="22">
        <f t="shared" si="4"/>
        <v>-100</v>
      </c>
    </row>
    <row r="139" spans="1:6" ht="29.25" customHeight="1" hidden="1">
      <c r="A139" s="118">
        <v>2012350</v>
      </c>
      <c r="B139" s="122" t="s">
        <v>148</v>
      </c>
      <c r="C139" s="120"/>
      <c r="D139" s="120"/>
      <c r="E139" s="85">
        <f t="shared" si="3"/>
        <v>0</v>
      </c>
      <c r="F139" s="22">
        <f t="shared" si="4"/>
      </c>
    </row>
    <row r="140" spans="1:6" ht="29.25" customHeight="1">
      <c r="A140" s="118">
        <v>2012399</v>
      </c>
      <c r="B140" s="122" t="s">
        <v>220</v>
      </c>
      <c r="C140" s="120">
        <v>56</v>
      </c>
      <c r="D140" s="120"/>
      <c r="E140" s="85">
        <f t="shared" si="3"/>
        <v>-56</v>
      </c>
      <c r="F140" s="22">
        <f t="shared" si="4"/>
        <v>-100</v>
      </c>
    </row>
    <row r="141" spans="1:6" ht="29.25" customHeight="1" hidden="1">
      <c r="A141" s="124">
        <v>20125</v>
      </c>
      <c r="B141" s="122" t="s">
        <v>221</v>
      </c>
      <c r="C141" s="120"/>
      <c r="D141" s="120"/>
      <c r="E141" s="85"/>
      <c r="F141" s="22">
        <f t="shared" si="4"/>
      </c>
    </row>
    <row r="142" spans="1:6" ht="29.25" customHeight="1" hidden="1">
      <c r="A142" s="124">
        <v>2012501</v>
      </c>
      <c r="B142" s="122" t="s">
        <v>139</v>
      </c>
      <c r="C142" s="120"/>
      <c r="D142" s="120"/>
      <c r="E142" s="85"/>
      <c r="F142" s="22">
        <f t="shared" si="4"/>
      </c>
    </row>
    <row r="143" spans="1:6" ht="29.25" customHeight="1" hidden="1">
      <c r="A143" s="124">
        <v>2012502</v>
      </c>
      <c r="B143" s="122" t="s">
        <v>140</v>
      </c>
      <c r="C143" s="120"/>
      <c r="D143" s="120"/>
      <c r="E143" s="85"/>
      <c r="F143" s="22">
        <f t="shared" si="4"/>
      </c>
    </row>
    <row r="144" spans="1:6" ht="29.25" customHeight="1" hidden="1">
      <c r="A144" s="124">
        <v>2012503</v>
      </c>
      <c r="B144" s="122" t="s">
        <v>141</v>
      </c>
      <c r="C144" s="120"/>
      <c r="D144" s="120"/>
      <c r="E144" s="85"/>
      <c r="F144" s="22">
        <f t="shared" si="4"/>
      </c>
    </row>
    <row r="145" spans="1:6" ht="29.25" customHeight="1" hidden="1">
      <c r="A145" s="124">
        <v>2012504</v>
      </c>
      <c r="B145" s="122" t="s">
        <v>222</v>
      </c>
      <c r="C145" s="120"/>
      <c r="D145" s="120"/>
      <c r="E145" s="85"/>
      <c r="F145" s="22">
        <f t="shared" si="4"/>
      </c>
    </row>
    <row r="146" spans="1:6" ht="29.25" customHeight="1" hidden="1">
      <c r="A146" s="124">
        <v>2012505</v>
      </c>
      <c r="B146" s="122" t="s">
        <v>223</v>
      </c>
      <c r="C146" s="120"/>
      <c r="D146" s="120"/>
      <c r="E146" s="85"/>
      <c r="F146" s="22">
        <f t="shared" si="4"/>
      </c>
    </row>
    <row r="147" spans="1:6" ht="29.25" customHeight="1" hidden="1">
      <c r="A147" s="124">
        <v>2012550</v>
      </c>
      <c r="B147" s="122" t="s">
        <v>148</v>
      </c>
      <c r="C147" s="120"/>
      <c r="D147" s="120"/>
      <c r="E147" s="85"/>
      <c r="F147" s="22">
        <f t="shared" si="4"/>
      </c>
    </row>
    <row r="148" spans="1:6" ht="29.25" customHeight="1" hidden="1">
      <c r="A148" s="124">
        <v>2012599</v>
      </c>
      <c r="B148" s="122" t="s">
        <v>224</v>
      </c>
      <c r="C148" s="120"/>
      <c r="D148" s="120"/>
      <c r="E148" s="85"/>
      <c r="F148" s="22">
        <f t="shared" si="4"/>
      </c>
    </row>
    <row r="149" spans="1:6" ht="29.25" customHeight="1" hidden="1">
      <c r="A149" s="118">
        <v>20126</v>
      </c>
      <c r="B149" s="122" t="s">
        <v>225</v>
      </c>
      <c r="C149" s="120"/>
      <c r="D149" s="120"/>
      <c r="E149" s="85">
        <f t="shared" si="3"/>
        <v>0</v>
      </c>
      <c r="F149" s="22">
        <f t="shared" si="4"/>
      </c>
    </row>
    <row r="150" spans="1:6" ht="29.25" customHeight="1" hidden="1">
      <c r="A150" s="118">
        <v>2012601</v>
      </c>
      <c r="B150" s="122" t="s">
        <v>139</v>
      </c>
      <c r="C150" s="120"/>
      <c r="D150" s="120"/>
      <c r="E150" s="85">
        <f t="shared" si="3"/>
        <v>0</v>
      </c>
      <c r="F150" s="22">
        <f t="shared" si="4"/>
      </c>
    </row>
    <row r="151" spans="1:6" ht="29.25" customHeight="1" hidden="1">
      <c r="A151" s="124">
        <v>2012602</v>
      </c>
      <c r="B151" s="122" t="s">
        <v>140</v>
      </c>
      <c r="C151" s="120"/>
      <c r="D151" s="120"/>
      <c r="E151" s="85"/>
      <c r="F151" s="22">
        <f t="shared" si="4"/>
      </c>
    </row>
    <row r="152" spans="1:6" ht="29.25" customHeight="1" hidden="1">
      <c r="A152" s="124">
        <v>2012603</v>
      </c>
      <c r="B152" s="122" t="s">
        <v>141</v>
      </c>
      <c r="C152" s="120"/>
      <c r="D152" s="120"/>
      <c r="E152" s="85"/>
      <c r="F152" s="22">
        <f t="shared" si="4"/>
      </c>
    </row>
    <row r="153" spans="1:6" ht="29.25" customHeight="1" hidden="1">
      <c r="A153" s="118">
        <v>2012604</v>
      </c>
      <c r="B153" s="122" t="s">
        <v>226</v>
      </c>
      <c r="C153" s="120"/>
      <c r="D153" s="120"/>
      <c r="E153" s="85">
        <f t="shared" si="3"/>
        <v>0</v>
      </c>
      <c r="F153" s="22">
        <f t="shared" si="4"/>
      </c>
    </row>
    <row r="154" spans="1:6" ht="29.25" customHeight="1" hidden="1">
      <c r="A154" s="124">
        <v>2012699</v>
      </c>
      <c r="B154" s="122" t="s">
        <v>227</v>
      </c>
      <c r="C154" s="120"/>
      <c r="D154" s="120"/>
      <c r="E154" s="85"/>
      <c r="F154" s="22">
        <f t="shared" si="4"/>
      </c>
    </row>
    <row r="155" spans="1:6" ht="29.25" customHeight="1">
      <c r="A155" s="118">
        <v>20128</v>
      </c>
      <c r="B155" s="122" t="s">
        <v>228</v>
      </c>
      <c r="C155" s="120">
        <f>SUM(C156:C161)</f>
        <v>94</v>
      </c>
      <c r="D155" s="120">
        <f>SUM(D156:D161)</f>
        <v>132</v>
      </c>
      <c r="E155" s="85">
        <f t="shared" si="3"/>
        <v>38</v>
      </c>
      <c r="F155" s="22">
        <f t="shared" si="4"/>
        <v>40.42553191489361</v>
      </c>
    </row>
    <row r="156" spans="1:6" ht="29.25" customHeight="1">
      <c r="A156" s="118">
        <v>2012801</v>
      </c>
      <c r="B156" s="122" t="s">
        <v>139</v>
      </c>
      <c r="C156" s="120">
        <v>87</v>
      </c>
      <c r="D156" s="120">
        <v>132</v>
      </c>
      <c r="E156" s="85">
        <f t="shared" si="3"/>
        <v>45</v>
      </c>
      <c r="F156" s="22">
        <f t="shared" si="4"/>
        <v>51.724137931034484</v>
      </c>
    </row>
    <row r="157" spans="1:6" ht="29.25" customHeight="1">
      <c r="A157" s="118">
        <v>2012802</v>
      </c>
      <c r="B157" s="122" t="s">
        <v>140</v>
      </c>
      <c r="C157" s="120">
        <v>7</v>
      </c>
      <c r="D157" s="120"/>
      <c r="E157" s="85">
        <f t="shared" si="3"/>
        <v>-7</v>
      </c>
      <c r="F157" s="22">
        <f t="shared" si="4"/>
        <v>-100</v>
      </c>
    </row>
    <row r="158" spans="1:6" ht="29.25" customHeight="1" hidden="1">
      <c r="A158" s="124">
        <v>2012803</v>
      </c>
      <c r="B158" s="122" t="s">
        <v>141</v>
      </c>
      <c r="C158" s="120"/>
      <c r="D158" s="120"/>
      <c r="E158" s="85"/>
      <c r="F158" s="22">
        <f t="shared" si="4"/>
      </c>
    </row>
    <row r="159" spans="1:6" ht="29.25" customHeight="1" hidden="1">
      <c r="A159" s="124">
        <v>2012804</v>
      </c>
      <c r="B159" s="122" t="s">
        <v>153</v>
      </c>
      <c r="C159" s="120"/>
      <c r="D159" s="120"/>
      <c r="E159" s="85"/>
      <c r="F159" s="22">
        <f t="shared" si="4"/>
      </c>
    </row>
    <row r="160" spans="1:6" ht="29.25" customHeight="1" hidden="1">
      <c r="A160" s="124">
        <v>2012850</v>
      </c>
      <c r="B160" s="122" t="s">
        <v>148</v>
      </c>
      <c r="C160" s="120"/>
      <c r="D160" s="120"/>
      <c r="E160" s="85"/>
      <c r="F160" s="22">
        <f t="shared" si="4"/>
      </c>
    </row>
    <row r="161" spans="1:6" ht="29.25" customHeight="1" hidden="1">
      <c r="A161" s="124">
        <v>2012899</v>
      </c>
      <c r="B161" s="122" t="s">
        <v>229</v>
      </c>
      <c r="C161" s="120"/>
      <c r="D161" s="120"/>
      <c r="E161" s="85"/>
      <c r="F161" s="22">
        <f t="shared" si="4"/>
      </c>
    </row>
    <row r="162" spans="1:6" ht="29.25" customHeight="1">
      <c r="A162" s="118">
        <v>20129</v>
      </c>
      <c r="B162" s="122" t="s">
        <v>230</v>
      </c>
      <c r="C162" s="120">
        <f>SUM(C163:C168)</f>
        <v>698</v>
      </c>
      <c r="D162" s="120">
        <f>SUM(D163:D168)</f>
        <v>630</v>
      </c>
      <c r="E162" s="85">
        <f t="shared" si="3"/>
        <v>-68</v>
      </c>
      <c r="F162" s="22">
        <f t="shared" si="4"/>
        <v>-9.742120343839542</v>
      </c>
    </row>
    <row r="163" spans="1:6" ht="29.25" customHeight="1">
      <c r="A163" s="118">
        <v>2012901</v>
      </c>
      <c r="B163" s="122" t="s">
        <v>139</v>
      </c>
      <c r="C163" s="120">
        <v>403</v>
      </c>
      <c r="D163" s="120">
        <v>463</v>
      </c>
      <c r="E163" s="85">
        <f t="shared" si="3"/>
        <v>60</v>
      </c>
      <c r="F163" s="22">
        <f t="shared" si="4"/>
        <v>14.888337468982629</v>
      </c>
    </row>
    <row r="164" spans="1:6" ht="29.25" customHeight="1">
      <c r="A164" s="118">
        <v>2012902</v>
      </c>
      <c r="B164" s="122" t="s">
        <v>140</v>
      </c>
      <c r="C164" s="120">
        <v>178</v>
      </c>
      <c r="D164" s="120">
        <v>40</v>
      </c>
      <c r="E164" s="85">
        <f t="shared" si="3"/>
        <v>-138</v>
      </c>
      <c r="F164" s="22">
        <f t="shared" si="4"/>
        <v>-77.52808988764045</v>
      </c>
    </row>
    <row r="165" spans="1:6" ht="29.25" customHeight="1" hidden="1">
      <c r="A165" s="124">
        <v>2012903</v>
      </c>
      <c r="B165" s="122" t="s">
        <v>141</v>
      </c>
      <c r="C165" s="120"/>
      <c r="D165" s="120"/>
      <c r="E165" s="85"/>
      <c r="F165" s="22">
        <f t="shared" si="4"/>
      </c>
    </row>
    <row r="166" spans="1:6" ht="29.25" customHeight="1" hidden="1">
      <c r="A166" s="124">
        <v>2012906</v>
      </c>
      <c r="B166" s="122" t="s">
        <v>231</v>
      </c>
      <c r="C166" s="120"/>
      <c r="D166" s="120"/>
      <c r="E166" s="85"/>
      <c r="F166" s="22">
        <f t="shared" si="4"/>
      </c>
    </row>
    <row r="167" spans="1:6" ht="29.25" customHeight="1" hidden="1">
      <c r="A167" s="124">
        <v>2012950</v>
      </c>
      <c r="B167" s="122" t="s">
        <v>148</v>
      </c>
      <c r="C167" s="120"/>
      <c r="D167" s="120"/>
      <c r="E167" s="85"/>
      <c r="F167" s="22">
        <f t="shared" si="4"/>
      </c>
    </row>
    <row r="168" spans="1:6" ht="29.25" customHeight="1">
      <c r="A168" s="118">
        <v>2012999</v>
      </c>
      <c r="B168" s="122" t="s">
        <v>232</v>
      </c>
      <c r="C168" s="120">
        <v>117</v>
      </c>
      <c r="D168" s="120">
        <v>127</v>
      </c>
      <c r="E168" s="85">
        <f t="shared" si="3"/>
        <v>10</v>
      </c>
      <c r="F168" s="22">
        <f t="shared" si="4"/>
        <v>8.547008547008547</v>
      </c>
    </row>
    <row r="169" spans="1:6" ht="29.25" customHeight="1">
      <c r="A169" s="118">
        <v>20131</v>
      </c>
      <c r="B169" s="122" t="s">
        <v>233</v>
      </c>
      <c r="C169" s="120">
        <f>SUM(C170:C175)</f>
        <v>1627</v>
      </c>
      <c r="D169" s="120">
        <f>SUM(D170:D175)</f>
        <v>1842</v>
      </c>
      <c r="E169" s="85">
        <f t="shared" si="3"/>
        <v>215</v>
      </c>
      <c r="F169" s="22">
        <f t="shared" si="4"/>
        <v>13.214505224339273</v>
      </c>
    </row>
    <row r="170" spans="1:6" ht="29.25" customHeight="1">
      <c r="A170" s="118">
        <v>2013101</v>
      </c>
      <c r="B170" s="122" t="s">
        <v>139</v>
      </c>
      <c r="C170" s="120">
        <v>1294</v>
      </c>
      <c r="D170" s="120">
        <v>1601</v>
      </c>
      <c r="E170" s="85">
        <f t="shared" si="3"/>
        <v>307</v>
      </c>
      <c r="F170" s="22">
        <f t="shared" si="4"/>
        <v>23.72488408037094</v>
      </c>
    </row>
    <row r="171" spans="1:6" ht="29.25" customHeight="1">
      <c r="A171" s="118">
        <v>2013102</v>
      </c>
      <c r="B171" s="122" t="s">
        <v>140</v>
      </c>
      <c r="C171" s="120">
        <v>323</v>
      </c>
      <c r="D171" s="120">
        <v>241</v>
      </c>
      <c r="E171" s="85">
        <f t="shared" si="3"/>
        <v>-82</v>
      </c>
      <c r="F171" s="22">
        <f t="shared" si="4"/>
        <v>-25.386996904024766</v>
      </c>
    </row>
    <row r="172" spans="1:6" ht="29.25" customHeight="1" hidden="1">
      <c r="A172" s="124">
        <v>2013103</v>
      </c>
      <c r="B172" s="122" t="s">
        <v>141</v>
      </c>
      <c r="C172" s="120"/>
      <c r="D172" s="120"/>
      <c r="E172" s="85"/>
      <c r="F172" s="22">
        <f t="shared" si="4"/>
      </c>
    </row>
    <row r="173" spans="1:6" ht="29.25" customHeight="1" hidden="1">
      <c r="A173" s="124">
        <v>2013105</v>
      </c>
      <c r="B173" s="122" t="s">
        <v>234</v>
      </c>
      <c r="C173" s="120"/>
      <c r="D173" s="120"/>
      <c r="E173" s="85"/>
      <c r="F173" s="22">
        <f t="shared" si="4"/>
      </c>
    </row>
    <row r="174" spans="1:6" ht="29.25" customHeight="1" hidden="1">
      <c r="A174" s="124">
        <v>2013150</v>
      </c>
      <c r="B174" s="122" t="s">
        <v>148</v>
      </c>
      <c r="C174" s="120"/>
      <c r="D174" s="120"/>
      <c r="E174" s="85"/>
      <c r="F174" s="22">
        <f t="shared" si="4"/>
      </c>
    </row>
    <row r="175" spans="1:6" ht="29.25" customHeight="1">
      <c r="A175" s="118">
        <v>2013199</v>
      </c>
      <c r="B175" s="122" t="s">
        <v>235</v>
      </c>
      <c r="C175" s="120">
        <v>10</v>
      </c>
      <c r="D175" s="120"/>
      <c r="E175" s="85">
        <f t="shared" si="3"/>
        <v>-10</v>
      </c>
      <c r="F175" s="22">
        <f t="shared" si="4"/>
        <v>-100</v>
      </c>
    </row>
    <row r="176" spans="1:6" ht="29.25" customHeight="1">
      <c r="A176" s="118">
        <v>20132</v>
      </c>
      <c r="B176" s="122" t="s">
        <v>236</v>
      </c>
      <c r="C176" s="120">
        <f>SUM(C177:C182)</f>
        <v>428</v>
      </c>
      <c r="D176" s="120">
        <f>SUM(D177:D182)</f>
        <v>897</v>
      </c>
      <c r="E176" s="85">
        <f t="shared" si="3"/>
        <v>469</v>
      </c>
      <c r="F176" s="22">
        <f t="shared" si="4"/>
        <v>109.57943925233644</v>
      </c>
    </row>
    <row r="177" spans="1:6" ht="29.25" customHeight="1">
      <c r="A177" s="118">
        <v>2013201</v>
      </c>
      <c r="B177" s="122" t="s">
        <v>139</v>
      </c>
      <c r="C177" s="120">
        <v>349</v>
      </c>
      <c r="D177" s="120">
        <v>610</v>
      </c>
      <c r="E177" s="85">
        <f t="shared" si="3"/>
        <v>261</v>
      </c>
      <c r="F177" s="22">
        <f t="shared" si="4"/>
        <v>74.78510028653295</v>
      </c>
    </row>
    <row r="178" spans="1:6" ht="29.25" customHeight="1">
      <c r="A178" s="118">
        <v>2013202</v>
      </c>
      <c r="B178" s="122" t="s">
        <v>140</v>
      </c>
      <c r="C178" s="120">
        <v>77</v>
      </c>
      <c r="D178" s="120">
        <v>272</v>
      </c>
      <c r="E178" s="85">
        <f t="shared" si="3"/>
        <v>195</v>
      </c>
      <c r="F178" s="22">
        <f t="shared" si="4"/>
        <v>253.24675324675323</v>
      </c>
    </row>
    <row r="179" spans="1:6" ht="29.25" customHeight="1" hidden="1">
      <c r="A179" s="124">
        <v>2013203</v>
      </c>
      <c r="B179" s="122" t="s">
        <v>141</v>
      </c>
      <c r="C179" s="120"/>
      <c r="D179" s="120"/>
      <c r="E179" s="85"/>
      <c r="F179" s="22">
        <f t="shared" si="4"/>
      </c>
    </row>
    <row r="180" spans="1:6" ht="29.25" customHeight="1" hidden="1">
      <c r="A180" s="124">
        <v>2013204</v>
      </c>
      <c r="B180" s="122" t="s">
        <v>237</v>
      </c>
      <c r="C180" s="120"/>
      <c r="D180" s="120"/>
      <c r="E180" s="85"/>
      <c r="F180" s="22">
        <f t="shared" si="4"/>
      </c>
    </row>
    <row r="181" spans="1:6" ht="29.25" customHeight="1" hidden="1">
      <c r="A181" s="124">
        <v>2013250</v>
      </c>
      <c r="B181" s="122" t="s">
        <v>148</v>
      </c>
      <c r="C181" s="120"/>
      <c r="D181" s="120"/>
      <c r="E181" s="85"/>
      <c r="F181" s="22">
        <f t="shared" si="4"/>
      </c>
    </row>
    <row r="182" spans="1:6" ht="29.25" customHeight="1">
      <c r="A182" s="118">
        <v>2013299</v>
      </c>
      <c r="B182" s="122" t="s">
        <v>238</v>
      </c>
      <c r="C182" s="120">
        <v>2</v>
      </c>
      <c r="D182" s="120">
        <v>15</v>
      </c>
      <c r="E182" s="85">
        <f t="shared" si="3"/>
        <v>13</v>
      </c>
      <c r="F182" s="22">
        <f t="shared" si="4"/>
        <v>650</v>
      </c>
    </row>
    <row r="183" spans="1:6" ht="29.25" customHeight="1">
      <c r="A183" s="118">
        <v>20133</v>
      </c>
      <c r="B183" s="122" t="s">
        <v>239</v>
      </c>
      <c r="C183" s="120">
        <v>324</v>
      </c>
      <c r="D183" s="120">
        <f>SUM(D184:D189)</f>
        <v>571</v>
      </c>
      <c r="E183" s="85">
        <f t="shared" si="3"/>
        <v>247</v>
      </c>
      <c r="F183" s="22">
        <f t="shared" si="4"/>
        <v>76.23456790123457</v>
      </c>
    </row>
    <row r="184" spans="1:6" ht="29.25" customHeight="1">
      <c r="A184" s="118">
        <v>2013301</v>
      </c>
      <c r="B184" s="122" t="s">
        <v>139</v>
      </c>
      <c r="C184" s="120">
        <v>165</v>
      </c>
      <c r="D184" s="120">
        <v>221</v>
      </c>
      <c r="E184" s="85">
        <f t="shared" si="3"/>
        <v>56</v>
      </c>
      <c r="F184" s="22">
        <f t="shared" si="4"/>
        <v>33.939393939393945</v>
      </c>
    </row>
    <row r="185" spans="1:6" ht="29.25" customHeight="1">
      <c r="A185" s="118">
        <v>2013302</v>
      </c>
      <c r="B185" s="122" t="s">
        <v>140</v>
      </c>
      <c r="C185" s="120">
        <v>159</v>
      </c>
      <c r="D185" s="120">
        <v>350</v>
      </c>
      <c r="E185" s="85">
        <f t="shared" si="3"/>
        <v>191</v>
      </c>
      <c r="F185" s="22">
        <f t="shared" si="4"/>
        <v>120.12578616352201</v>
      </c>
    </row>
    <row r="186" spans="1:6" ht="29.25" customHeight="1" hidden="1">
      <c r="A186" s="124">
        <v>2013303</v>
      </c>
      <c r="B186" s="122" t="s">
        <v>141</v>
      </c>
      <c r="C186" s="120"/>
      <c r="D186" s="120"/>
      <c r="E186" s="85"/>
      <c r="F186" s="22">
        <f t="shared" si="4"/>
      </c>
    </row>
    <row r="187" spans="1:6" ht="29.25" customHeight="1" hidden="1">
      <c r="A187" s="124">
        <v>2013304</v>
      </c>
      <c r="B187" s="122" t="s">
        <v>240</v>
      </c>
      <c r="C187" s="120"/>
      <c r="D187" s="120"/>
      <c r="E187" s="85"/>
      <c r="F187" s="22">
        <f t="shared" si="4"/>
      </c>
    </row>
    <row r="188" spans="1:6" ht="29.25" customHeight="1" hidden="1">
      <c r="A188" s="124">
        <v>2013350</v>
      </c>
      <c r="B188" s="122" t="s">
        <v>148</v>
      </c>
      <c r="C188" s="120"/>
      <c r="D188" s="120"/>
      <c r="E188" s="85"/>
      <c r="F188" s="22">
        <f t="shared" si="4"/>
      </c>
    </row>
    <row r="189" spans="1:6" ht="29.25" customHeight="1" hidden="1">
      <c r="A189" s="118">
        <v>2013399</v>
      </c>
      <c r="B189" s="122" t="s">
        <v>241</v>
      </c>
      <c r="C189" s="120"/>
      <c r="D189" s="120"/>
      <c r="E189" s="85">
        <f t="shared" si="3"/>
        <v>0</v>
      </c>
      <c r="F189" s="22">
        <f t="shared" si="4"/>
      </c>
    </row>
    <row r="190" spans="1:6" ht="29.25" customHeight="1">
      <c r="A190" s="118">
        <v>20134</v>
      </c>
      <c r="B190" s="122" t="s">
        <v>242</v>
      </c>
      <c r="C190" s="120">
        <v>135</v>
      </c>
      <c r="D190" s="120">
        <f>SUM(D191:D197)</f>
        <v>130</v>
      </c>
      <c r="E190" s="85">
        <f t="shared" si="3"/>
        <v>-5</v>
      </c>
      <c r="F190" s="22">
        <f t="shared" si="4"/>
        <v>-3.7037037037037033</v>
      </c>
    </row>
    <row r="191" spans="1:6" ht="29.25" customHeight="1">
      <c r="A191" s="118">
        <v>2013401</v>
      </c>
      <c r="B191" s="122" t="s">
        <v>139</v>
      </c>
      <c r="C191" s="120">
        <v>103</v>
      </c>
      <c r="D191" s="120">
        <v>117</v>
      </c>
      <c r="E191" s="85">
        <f t="shared" si="3"/>
        <v>14</v>
      </c>
      <c r="F191" s="22">
        <f t="shared" si="4"/>
        <v>13.592233009708737</v>
      </c>
    </row>
    <row r="192" spans="1:6" ht="29.25" customHeight="1">
      <c r="A192" s="118">
        <v>2013402</v>
      </c>
      <c r="B192" s="122" t="s">
        <v>140</v>
      </c>
      <c r="C192" s="120">
        <v>16</v>
      </c>
      <c r="D192" s="120">
        <v>5</v>
      </c>
      <c r="E192" s="85">
        <f t="shared" si="3"/>
        <v>-11</v>
      </c>
      <c r="F192" s="22">
        <f t="shared" si="4"/>
        <v>-68.75</v>
      </c>
    </row>
    <row r="193" spans="1:6" ht="29.25" customHeight="1" hidden="1">
      <c r="A193" s="124">
        <v>2013403</v>
      </c>
      <c r="B193" s="122" t="s">
        <v>141</v>
      </c>
      <c r="C193" s="120"/>
      <c r="D193" s="120"/>
      <c r="E193" s="85"/>
      <c r="F193" s="22">
        <f t="shared" si="4"/>
      </c>
    </row>
    <row r="194" spans="1:6" ht="29.25" customHeight="1" hidden="1">
      <c r="A194" s="124">
        <v>2013404</v>
      </c>
      <c r="B194" s="122" t="s">
        <v>243</v>
      </c>
      <c r="C194" s="120"/>
      <c r="D194" s="120"/>
      <c r="E194" s="85"/>
      <c r="F194" s="22">
        <f t="shared" si="4"/>
      </c>
    </row>
    <row r="195" spans="1:6" ht="29.25" customHeight="1">
      <c r="A195" s="124">
        <v>2013405</v>
      </c>
      <c r="B195" s="122" t="s">
        <v>244</v>
      </c>
      <c r="C195" s="120"/>
      <c r="D195" s="120">
        <v>2</v>
      </c>
      <c r="E195" s="85"/>
      <c r="F195" s="22">
        <f t="shared" si="4"/>
      </c>
    </row>
    <row r="196" spans="1:6" ht="29.25" customHeight="1" hidden="1">
      <c r="A196" s="124">
        <v>2013450</v>
      </c>
      <c r="B196" s="122" t="s">
        <v>148</v>
      </c>
      <c r="C196" s="120"/>
      <c r="D196" s="120"/>
      <c r="E196" s="85"/>
      <c r="F196" s="22">
        <f t="shared" si="4"/>
      </c>
    </row>
    <row r="197" spans="1:6" ht="29.25" customHeight="1">
      <c r="A197" s="118">
        <v>2013499</v>
      </c>
      <c r="B197" s="122" t="s">
        <v>245</v>
      </c>
      <c r="C197" s="120">
        <v>16</v>
      </c>
      <c r="D197" s="120">
        <v>6</v>
      </c>
      <c r="E197" s="85">
        <f t="shared" si="3"/>
        <v>-10</v>
      </c>
      <c r="F197" s="22">
        <f t="shared" si="4"/>
        <v>-62.5</v>
      </c>
    </row>
    <row r="198" spans="1:6" ht="29.25" customHeight="1">
      <c r="A198" s="118">
        <v>20135</v>
      </c>
      <c r="B198" s="122" t="s">
        <v>246</v>
      </c>
      <c r="C198" s="120">
        <v>1</v>
      </c>
      <c r="D198" s="120"/>
      <c r="E198" s="85">
        <f t="shared" si="3"/>
        <v>-1</v>
      </c>
      <c r="F198" s="22">
        <f t="shared" si="4"/>
        <v>-100</v>
      </c>
    </row>
    <row r="199" spans="1:6" ht="29.25" customHeight="1" hidden="1">
      <c r="A199" s="124">
        <v>2013501</v>
      </c>
      <c r="B199" s="122" t="s">
        <v>139</v>
      </c>
      <c r="C199" s="120"/>
      <c r="D199" s="120"/>
      <c r="E199" s="85"/>
      <c r="F199" s="22">
        <f aca="true" t="shared" si="5" ref="F199:F262">IF(AND((D199-C199)&lt;&gt;0,C199&lt;&gt;0),(D199-C199)/C199*100,"")</f>
      </c>
    </row>
    <row r="200" spans="1:6" ht="29.25" customHeight="1">
      <c r="A200" s="118">
        <v>2013502</v>
      </c>
      <c r="B200" s="122" t="s">
        <v>140</v>
      </c>
      <c r="C200" s="120">
        <v>1</v>
      </c>
      <c r="D200" s="120"/>
      <c r="E200" s="85">
        <f>D200-C200</f>
        <v>-1</v>
      </c>
      <c r="F200" s="22">
        <f t="shared" si="5"/>
        <v>-100</v>
      </c>
    </row>
    <row r="201" spans="1:6" ht="29.25" customHeight="1" hidden="1">
      <c r="A201" s="124">
        <v>2013503</v>
      </c>
      <c r="B201" s="122" t="s">
        <v>141</v>
      </c>
      <c r="C201" s="120"/>
      <c r="D201" s="120"/>
      <c r="E201" s="85"/>
      <c r="F201" s="22">
        <f t="shared" si="5"/>
      </c>
    </row>
    <row r="202" spans="1:6" ht="29.25" customHeight="1" hidden="1">
      <c r="A202" s="124">
        <v>2013550</v>
      </c>
      <c r="B202" s="122" t="s">
        <v>148</v>
      </c>
      <c r="C202" s="120"/>
      <c r="D202" s="120"/>
      <c r="E202" s="85"/>
      <c r="F202" s="22">
        <f t="shared" si="5"/>
      </c>
    </row>
    <row r="203" spans="1:6" ht="29.25" customHeight="1" hidden="1">
      <c r="A203" s="124">
        <v>2013599</v>
      </c>
      <c r="B203" s="122" t="s">
        <v>247</v>
      </c>
      <c r="C203" s="120"/>
      <c r="D203" s="120"/>
      <c r="E203" s="85"/>
      <c r="F203" s="22">
        <f t="shared" si="5"/>
      </c>
    </row>
    <row r="204" spans="1:6" ht="29.25" customHeight="1">
      <c r="A204" s="118">
        <v>20136</v>
      </c>
      <c r="B204" s="122" t="s">
        <v>248</v>
      </c>
      <c r="C204" s="120">
        <v>2</v>
      </c>
      <c r="D204" s="120">
        <f>SUM(D205:D209)</f>
        <v>2</v>
      </c>
      <c r="E204" s="85">
        <f>D204-C204</f>
        <v>0</v>
      </c>
      <c r="F204" s="22">
        <f t="shared" si="5"/>
      </c>
    </row>
    <row r="205" spans="1:6" ht="29.25" customHeight="1" hidden="1">
      <c r="A205" s="124">
        <v>2013601</v>
      </c>
      <c r="B205" s="122" t="s">
        <v>139</v>
      </c>
      <c r="C205" s="120"/>
      <c r="D205" s="120"/>
      <c r="E205" s="85"/>
      <c r="F205" s="22">
        <f t="shared" si="5"/>
      </c>
    </row>
    <row r="206" spans="1:6" ht="29.25" customHeight="1" hidden="1">
      <c r="A206" s="124">
        <v>2013602</v>
      </c>
      <c r="B206" s="122" t="s">
        <v>140</v>
      </c>
      <c r="C206" s="120"/>
      <c r="D206" s="120"/>
      <c r="E206" s="85"/>
      <c r="F206" s="22">
        <f t="shared" si="5"/>
      </c>
    </row>
    <row r="207" spans="1:6" ht="29.25" customHeight="1" hidden="1">
      <c r="A207" s="124">
        <v>2013603</v>
      </c>
      <c r="B207" s="122" t="s">
        <v>141</v>
      </c>
      <c r="C207" s="120"/>
      <c r="D207" s="120"/>
      <c r="E207" s="85"/>
      <c r="F207" s="22">
        <f t="shared" si="5"/>
      </c>
    </row>
    <row r="208" spans="1:6" ht="29.25" customHeight="1" hidden="1">
      <c r="A208" s="124">
        <v>2013650</v>
      </c>
      <c r="B208" s="122" t="s">
        <v>148</v>
      </c>
      <c r="C208" s="120"/>
      <c r="D208" s="120"/>
      <c r="E208" s="85"/>
      <c r="F208" s="22">
        <f t="shared" si="5"/>
      </c>
    </row>
    <row r="209" spans="1:6" ht="29.25" customHeight="1">
      <c r="A209" s="118">
        <v>2013699</v>
      </c>
      <c r="B209" s="122" t="s">
        <v>249</v>
      </c>
      <c r="C209" s="120">
        <v>2</v>
      </c>
      <c r="D209" s="120">
        <v>2</v>
      </c>
      <c r="E209" s="85">
        <f>D209-C209</f>
        <v>0</v>
      </c>
      <c r="F209" s="22">
        <f t="shared" si="5"/>
      </c>
    </row>
    <row r="210" spans="1:6" ht="29.25" customHeight="1" hidden="1">
      <c r="A210" s="124">
        <v>20137</v>
      </c>
      <c r="B210" s="122" t="s">
        <v>250</v>
      </c>
      <c r="C210" s="120"/>
      <c r="D210" s="120"/>
      <c r="E210" s="85"/>
      <c r="F210" s="22">
        <f t="shared" si="5"/>
      </c>
    </row>
    <row r="211" spans="1:6" ht="29.25" customHeight="1" hidden="1">
      <c r="A211" s="124">
        <v>2013701</v>
      </c>
      <c r="B211" s="122" t="s">
        <v>139</v>
      </c>
      <c r="C211" s="120"/>
      <c r="D211" s="120"/>
      <c r="E211" s="85"/>
      <c r="F211" s="22">
        <f t="shared" si="5"/>
      </c>
    </row>
    <row r="212" spans="1:6" ht="29.25" customHeight="1" hidden="1">
      <c r="A212" s="124">
        <v>2013702</v>
      </c>
      <c r="B212" s="122" t="s">
        <v>140</v>
      </c>
      <c r="C212" s="120"/>
      <c r="D212" s="120"/>
      <c r="E212" s="85"/>
      <c r="F212" s="22">
        <f t="shared" si="5"/>
      </c>
    </row>
    <row r="213" spans="1:6" ht="29.25" customHeight="1" hidden="1">
      <c r="A213" s="124">
        <v>2013703</v>
      </c>
      <c r="B213" s="122" t="s">
        <v>141</v>
      </c>
      <c r="C213" s="120"/>
      <c r="D213" s="120"/>
      <c r="E213" s="85"/>
      <c r="F213" s="22">
        <f t="shared" si="5"/>
      </c>
    </row>
    <row r="214" spans="1:6" ht="29.25" customHeight="1" hidden="1">
      <c r="A214" s="124">
        <v>2013704</v>
      </c>
      <c r="B214" s="122" t="s">
        <v>251</v>
      </c>
      <c r="C214" s="120"/>
      <c r="D214" s="120"/>
      <c r="E214" s="85"/>
      <c r="F214" s="22">
        <f t="shared" si="5"/>
      </c>
    </row>
    <row r="215" spans="1:6" ht="29.25" customHeight="1" hidden="1">
      <c r="A215" s="124">
        <v>2013750</v>
      </c>
      <c r="B215" s="122" t="s">
        <v>148</v>
      </c>
      <c r="C215" s="120"/>
      <c r="D215" s="120"/>
      <c r="E215" s="85"/>
      <c r="F215" s="22">
        <f t="shared" si="5"/>
      </c>
    </row>
    <row r="216" spans="1:6" ht="29.25" customHeight="1" hidden="1">
      <c r="A216" s="124">
        <v>2013799</v>
      </c>
      <c r="B216" s="122" t="s">
        <v>252</v>
      </c>
      <c r="C216" s="120"/>
      <c r="D216" s="120"/>
      <c r="E216" s="85"/>
      <c r="F216" s="22">
        <f t="shared" si="5"/>
      </c>
    </row>
    <row r="217" spans="1:6" ht="29.25" customHeight="1">
      <c r="A217" s="118">
        <v>20138</v>
      </c>
      <c r="B217" s="122" t="s">
        <v>253</v>
      </c>
      <c r="C217" s="120">
        <v>814</v>
      </c>
      <c r="D217" s="120">
        <f>SUM(D218:D231)</f>
        <v>867</v>
      </c>
      <c r="E217" s="85">
        <f>D217-C217</f>
        <v>53</v>
      </c>
      <c r="F217" s="22">
        <f t="shared" si="5"/>
        <v>6.511056511056511</v>
      </c>
    </row>
    <row r="218" spans="1:6" ht="29.25" customHeight="1">
      <c r="A218" s="118">
        <v>2013801</v>
      </c>
      <c r="B218" s="122" t="s">
        <v>139</v>
      </c>
      <c r="C218" s="120">
        <v>701</v>
      </c>
      <c r="D218" s="120">
        <v>792</v>
      </c>
      <c r="E218" s="85">
        <f>D218-C218</f>
        <v>91</v>
      </c>
      <c r="F218" s="22">
        <f t="shared" si="5"/>
        <v>12.981455064194009</v>
      </c>
    </row>
    <row r="219" spans="1:6" ht="29.25" customHeight="1">
      <c r="A219" s="118">
        <v>2013802</v>
      </c>
      <c r="B219" s="122" t="s">
        <v>140</v>
      </c>
      <c r="C219" s="120">
        <v>77</v>
      </c>
      <c r="D219" s="120">
        <v>54</v>
      </c>
      <c r="E219" s="85">
        <f>D219-C219</f>
        <v>-23</v>
      </c>
      <c r="F219" s="22">
        <f t="shared" si="5"/>
        <v>-29.87012987012987</v>
      </c>
    </row>
    <row r="220" spans="1:6" ht="29.25" customHeight="1" hidden="1">
      <c r="A220" s="124">
        <v>2013803</v>
      </c>
      <c r="B220" s="122" t="s">
        <v>141</v>
      </c>
      <c r="C220" s="120"/>
      <c r="D220" s="120"/>
      <c r="E220" s="85"/>
      <c r="F220" s="22">
        <f t="shared" si="5"/>
      </c>
    </row>
    <row r="221" spans="1:6" ht="29.25" customHeight="1" hidden="1">
      <c r="A221" s="124">
        <v>2013804</v>
      </c>
      <c r="B221" s="122" t="s">
        <v>254</v>
      </c>
      <c r="C221" s="120"/>
      <c r="D221" s="120"/>
      <c r="E221" s="85"/>
      <c r="F221" s="22">
        <f t="shared" si="5"/>
      </c>
    </row>
    <row r="222" spans="1:6" ht="29.25" customHeight="1">
      <c r="A222" s="118">
        <v>2013805</v>
      </c>
      <c r="B222" s="122" t="s">
        <v>255</v>
      </c>
      <c r="C222" s="120">
        <v>4</v>
      </c>
      <c r="D222" s="120"/>
      <c r="E222" s="85">
        <f>D222-C222</f>
        <v>-4</v>
      </c>
      <c r="F222" s="22">
        <f t="shared" si="5"/>
        <v>-100</v>
      </c>
    </row>
    <row r="223" spans="1:6" ht="29.25" customHeight="1" hidden="1">
      <c r="A223" s="124">
        <v>2013808</v>
      </c>
      <c r="B223" s="122" t="s">
        <v>180</v>
      </c>
      <c r="C223" s="120"/>
      <c r="D223" s="120"/>
      <c r="E223" s="85"/>
      <c r="F223" s="22">
        <f t="shared" si="5"/>
      </c>
    </row>
    <row r="224" spans="1:6" ht="29.25" customHeight="1" hidden="1">
      <c r="A224" s="124">
        <v>2013810</v>
      </c>
      <c r="B224" s="122" t="s">
        <v>256</v>
      </c>
      <c r="C224" s="120"/>
      <c r="D224" s="120"/>
      <c r="E224" s="85"/>
      <c r="F224" s="22">
        <f t="shared" si="5"/>
      </c>
    </row>
    <row r="225" spans="1:6" ht="29.25" customHeight="1" hidden="1">
      <c r="A225" s="124">
        <v>2013812</v>
      </c>
      <c r="B225" s="122" t="s">
        <v>257</v>
      </c>
      <c r="C225" s="120"/>
      <c r="D225" s="120"/>
      <c r="E225" s="85"/>
      <c r="F225" s="22">
        <f t="shared" si="5"/>
      </c>
    </row>
    <row r="226" spans="1:6" ht="29.25" customHeight="1" hidden="1">
      <c r="A226" s="124">
        <v>2013813</v>
      </c>
      <c r="B226" s="122" t="s">
        <v>258</v>
      </c>
      <c r="C226" s="120"/>
      <c r="D226" s="120"/>
      <c r="E226" s="85"/>
      <c r="F226" s="22">
        <f t="shared" si="5"/>
      </c>
    </row>
    <row r="227" spans="1:6" ht="29.25" customHeight="1" hidden="1">
      <c r="A227" s="124">
        <v>2013814</v>
      </c>
      <c r="B227" s="122" t="s">
        <v>259</v>
      </c>
      <c r="C227" s="120"/>
      <c r="D227" s="120"/>
      <c r="E227" s="85"/>
      <c r="F227" s="22">
        <f t="shared" si="5"/>
      </c>
    </row>
    <row r="228" spans="1:6" ht="29.25" customHeight="1" hidden="1">
      <c r="A228" s="124">
        <v>2013815</v>
      </c>
      <c r="B228" s="122" t="s">
        <v>260</v>
      </c>
      <c r="C228" s="120"/>
      <c r="D228" s="120"/>
      <c r="E228" s="85"/>
      <c r="F228" s="22">
        <f t="shared" si="5"/>
      </c>
    </row>
    <row r="229" spans="1:6" ht="29.25" customHeight="1">
      <c r="A229" s="118">
        <v>2013816</v>
      </c>
      <c r="B229" s="122" t="s">
        <v>261</v>
      </c>
      <c r="C229" s="120">
        <v>24</v>
      </c>
      <c r="D229" s="120">
        <v>15</v>
      </c>
      <c r="E229" s="85">
        <f>D229-C229</f>
        <v>-9</v>
      </c>
      <c r="F229" s="22">
        <f t="shared" si="5"/>
        <v>-37.5</v>
      </c>
    </row>
    <row r="230" spans="1:6" ht="29.25" customHeight="1" hidden="1">
      <c r="A230" s="124">
        <v>2013850</v>
      </c>
      <c r="B230" s="122" t="s">
        <v>148</v>
      </c>
      <c r="C230" s="120"/>
      <c r="D230" s="120"/>
      <c r="E230" s="85"/>
      <c r="F230" s="22">
        <f t="shared" si="5"/>
      </c>
    </row>
    <row r="231" spans="1:6" ht="29.25" customHeight="1">
      <c r="A231" s="118">
        <v>2013899</v>
      </c>
      <c r="B231" s="122" t="s">
        <v>262</v>
      </c>
      <c r="C231" s="120">
        <v>8</v>
      </c>
      <c r="D231" s="120">
        <v>6</v>
      </c>
      <c r="E231" s="85">
        <f>D231-C231</f>
        <v>-2</v>
      </c>
      <c r="F231" s="22">
        <f t="shared" si="5"/>
        <v>-25</v>
      </c>
    </row>
    <row r="232" spans="1:6" ht="29.25" customHeight="1">
      <c r="A232" s="118">
        <v>20199</v>
      </c>
      <c r="B232" s="122" t="s">
        <v>263</v>
      </c>
      <c r="C232" s="120">
        <v>8089</v>
      </c>
      <c r="D232" s="120">
        <f>SUM(D233:D234)</f>
        <v>11513</v>
      </c>
      <c r="E232" s="85">
        <f>D232-C232</f>
        <v>3424</v>
      </c>
      <c r="F232" s="22">
        <f t="shared" si="5"/>
        <v>42.329088886141676</v>
      </c>
    </row>
    <row r="233" spans="1:6" ht="29.25" customHeight="1">
      <c r="A233" s="124">
        <v>2019901</v>
      </c>
      <c r="B233" s="122" t="s">
        <v>264</v>
      </c>
      <c r="C233" s="120"/>
      <c r="D233" s="120">
        <v>910</v>
      </c>
      <c r="E233" s="85"/>
      <c r="F233" s="22">
        <f t="shared" si="5"/>
      </c>
    </row>
    <row r="234" spans="1:6" ht="29.25" customHeight="1">
      <c r="A234" s="118">
        <v>2019999</v>
      </c>
      <c r="B234" s="122" t="s">
        <v>265</v>
      </c>
      <c r="C234" s="120">
        <v>8089</v>
      </c>
      <c r="D234" s="120">
        <v>10603</v>
      </c>
      <c r="E234" s="85">
        <f>D234-C234</f>
        <v>2514</v>
      </c>
      <c r="F234" s="22">
        <f t="shared" si="5"/>
        <v>31.07924341698603</v>
      </c>
    </row>
    <row r="235" spans="1:6" ht="29.25" customHeight="1" hidden="1">
      <c r="A235" s="124">
        <v>202</v>
      </c>
      <c r="B235" s="122" t="s">
        <v>266</v>
      </c>
      <c r="C235" s="120"/>
      <c r="D235" s="120"/>
      <c r="E235" s="85"/>
      <c r="F235" s="22">
        <f t="shared" si="5"/>
      </c>
    </row>
    <row r="236" spans="1:6" ht="29.25" customHeight="1" hidden="1">
      <c r="A236" s="124">
        <v>20201</v>
      </c>
      <c r="B236" s="122" t="s">
        <v>267</v>
      </c>
      <c r="C236" s="120"/>
      <c r="D236" s="120"/>
      <c r="E236" s="85"/>
      <c r="F236" s="22">
        <f t="shared" si="5"/>
      </c>
    </row>
    <row r="237" spans="1:6" ht="29.25" customHeight="1" hidden="1">
      <c r="A237" s="124">
        <v>2020101</v>
      </c>
      <c r="B237" s="122" t="s">
        <v>139</v>
      </c>
      <c r="C237" s="120"/>
      <c r="D237" s="120"/>
      <c r="E237" s="85"/>
      <c r="F237" s="22">
        <f t="shared" si="5"/>
      </c>
    </row>
    <row r="238" spans="1:6" ht="29.25" customHeight="1" hidden="1">
      <c r="A238" s="124">
        <v>2020102</v>
      </c>
      <c r="B238" s="122" t="s">
        <v>140</v>
      </c>
      <c r="C238" s="120"/>
      <c r="D238" s="120"/>
      <c r="E238" s="85"/>
      <c r="F238" s="22">
        <f t="shared" si="5"/>
      </c>
    </row>
    <row r="239" spans="1:6" ht="29.25" customHeight="1" hidden="1">
      <c r="A239" s="124">
        <v>2020103</v>
      </c>
      <c r="B239" s="122" t="s">
        <v>141</v>
      </c>
      <c r="C239" s="120"/>
      <c r="D239" s="120"/>
      <c r="E239" s="85"/>
      <c r="F239" s="22">
        <f t="shared" si="5"/>
      </c>
    </row>
    <row r="240" spans="1:6" ht="29.25" customHeight="1" hidden="1">
      <c r="A240" s="124">
        <v>2020104</v>
      </c>
      <c r="B240" s="122" t="s">
        <v>234</v>
      </c>
      <c r="C240" s="120"/>
      <c r="D240" s="120"/>
      <c r="E240" s="85"/>
      <c r="F240" s="22">
        <f t="shared" si="5"/>
      </c>
    </row>
    <row r="241" spans="1:6" ht="29.25" customHeight="1" hidden="1">
      <c r="A241" s="124">
        <v>2020150</v>
      </c>
      <c r="B241" s="122" t="s">
        <v>148</v>
      </c>
      <c r="C241" s="120"/>
      <c r="D241" s="120"/>
      <c r="E241" s="85"/>
      <c r="F241" s="22">
        <f t="shared" si="5"/>
      </c>
    </row>
    <row r="242" spans="1:6" ht="29.25" customHeight="1" hidden="1">
      <c r="A242" s="124">
        <v>2020199</v>
      </c>
      <c r="B242" s="122" t="s">
        <v>268</v>
      </c>
      <c r="C242" s="120"/>
      <c r="D242" s="120"/>
      <c r="E242" s="85"/>
      <c r="F242" s="22">
        <f t="shared" si="5"/>
      </c>
    </row>
    <row r="243" spans="1:6" ht="29.25" customHeight="1" hidden="1">
      <c r="A243" s="124">
        <v>20202</v>
      </c>
      <c r="B243" s="122" t="s">
        <v>269</v>
      </c>
      <c r="C243" s="120"/>
      <c r="D243" s="120"/>
      <c r="E243" s="85"/>
      <c r="F243" s="22">
        <f t="shared" si="5"/>
      </c>
    </row>
    <row r="244" spans="1:6" ht="29.25" customHeight="1" hidden="1">
      <c r="A244" s="124">
        <v>2020201</v>
      </c>
      <c r="B244" s="122" t="s">
        <v>270</v>
      </c>
      <c r="C244" s="120"/>
      <c r="D244" s="120"/>
      <c r="E244" s="85"/>
      <c r="F244" s="22">
        <f t="shared" si="5"/>
      </c>
    </row>
    <row r="245" spans="1:6" ht="29.25" customHeight="1" hidden="1">
      <c r="A245" s="124">
        <v>2020202</v>
      </c>
      <c r="B245" s="122" t="s">
        <v>271</v>
      </c>
      <c r="C245" s="120"/>
      <c r="D245" s="120"/>
      <c r="E245" s="85"/>
      <c r="F245" s="22">
        <f t="shared" si="5"/>
      </c>
    </row>
    <row r="246" spans="1:6" ht="29.25" customHeight="1" hidden="1">
      <c r="A246" s="124">
        <v>20203</v>
      </c>
      <c r="B246" s="122" t="s">
        <v>272</v>
      </c>
      <c r="C246" s="120"/>
      <c r="D246" s="120"/>
      <c r="E246" s="85"/>
      <c r="F246" s="22">
        <f t="shared" si="5"/>
      </c>
    </row>
    <row r="247" spans="1:6" ht="29.25" customHeight="1" hidden="1">
      <c r="A247" s="124">
        <v>2020304</v>
      </c>
      <c r="B247" s="122" t="s">
        <v>273</v>
      </c>
      <c r="C247" s="120"/>
      <c r="D247" s="120"/>
      <c r="E247" s="85"/>
      <c r="F247" s="22">
        <f t="shared" si="5"/>
      </c>
    </row>
    <row r="248" spans="1:6" ht="29.25" customHeight="1" hidden="1">
      <c r="A248" s="124">
        <v>2020306</v>
      </c>
      <c r="B248" s="122" t="s">
        <v>274</v>
      </c>
      <c r="C248" s="120"/>
      <c r="D248" s="120"/>
      <c r="E248" s="85"/>
      <c r="F248" s="22">
        <f t="shared" si="5"/>
      </c>
    </row>
    <row r="249" spans="1:6" ht="29.25" customHeight="1" hidden="1">
      <c r="A249" s="124">
        <v>20204</v>
      </c>
      <c r="B249" s="122" t="s">
        <v>275</v>
      </c>
      <c r="C249" s="120"/>
      <c r="D249" s="120"/>
      <c r="E249" s="85"/>
      <c r="F249" s="22">
        <f t="shared" si="5"/>
      </c>
    </row>
    <row r="250" spans="1:6" ht="29.25" customHeight="1" hidden="1">
      <c r="A250" s="124">
        <v>2020401</v>
      </c>
      <c r="B250" s="122" t="s">
        <v>276</v>
      </c>
      <c r="C250" s="120"/>
      <c r="D250" s="120"/>
      <c r="E250" s="85"/>
      <c r="F250" s="22">
        <f t="shared" si="5"/>
      </c>
    </row>
    <row r="251" spans="1:6" ht="29.25" customHeight="1" hidden="1">
      <c r="A251" s="124">
        <v>2020402</v>
      </c>
      <c r="B251" s="122" t="s">
        <v>277</v>
      </c>
      <c r="C251" s="120"/>
      <c r="D251" s="120"/>
      <c r="E251" s="85"/>
      <c r="F251" s="22">
        <f t="shared" si="5"/>
      </c>
    </row>
    <row r="252" spans="1:6" ht="29.25" customHeight="1" hidden="1">
      <c r="A252" s="124">
        <v>2020403</v>
      </c>
      <c r="B252" s="122" t="s">
        <v>278</v>
      </c>
      <c r="C252" s="120"/>
      <c r="D252" s="120"/>
      <c r="E252" s="85"/>
      <c r="F252" s="22">
        <f t="shared" si="5"/>
      </c>
    </row>
    <row r="253" spans="1:6" ht="29.25" customHeight="1" hidden="1">
      <c r="A253" s="124">
        <v>2020404</v>
      </c>
      <c r="B253" s="122" t="s">
        <v>279</v>
      </c>
      <c r="C253" s="120"/>
      <c r="D253" s="120"/>
      <c r="E253" s="85"/>
      <c r="F253" s="22">
        <f t="shared" si="5"/>
      </c>
    </row>
    <row r="254" spans="1:6" ht="30" customHeight="1" hidden="1">
      <c r="A254" s="124">
        <v>2020499</v>
      </c>
      <c r="B254" s="122" t="s">
        <v>280</v>
      </c>
      <c r="C254" s="120"/>
      <c r="D254" s="120"/>
      <c r="E254" s="85"/>
      <c r="F254" s="22">
        <f t="shared" si="5"/>
      </c>
    </row>
    <row r="255" spans="1:6" ht="30" customHeight="1" hidden="1">
      <c r="A255" s="124">
        <v>20205</v>
      </c>
      <c r="B255" s="122" t="s">
        <v>281</v>
      </c>
      <c r="C255" s="120"/>
      <c r="D255" s="120"/>
      <c r="E255" s="85"/>
      <c r="F255" s="22">
        <f t="shared" si="5"/>
      </c>
    </row>
    <row r="256" spans="1:6" ht="30" customHeight="1" hidden="1">
      <c r="A256" s="124">
        <v>2020503</v>
      </c>
      <c r="B256" s="122" t="s">
        <v>282</v>
      </c>
      <c r="C256" s="120"/>
      <c r="D256" s="120"/>
      <c r="E256" s="85"/>
      <c r="F256" s="22">
        <f t="shared" si="5"/>
      </c>
    </row>
    <row r="257" spans="1:6" ht="30" customHeight="1" hidden="1">
      <c r="A257" s="124">
        <v>2020504</v>
      </c>
      <c r="B257" s="122" t="s">
        <v>283</v>
      </c>
      <c r="C257" s="120"/>
      <c r="D257" s="120"/>
      <c r="E257" s="85"/>
      <c r="F257" s="22">
        <f t="shared" si="5"/>
      </c>
    </row>
    <row r="258" spans="1:6" ht="30" customHeight="1" hidden="1">
      <c r="A258" s="124">
        <v>2020505</v>
      </c>
      <c r="B258" s="122" t="s">
        <v>284</v>
      </c>
      <c r="C258" s="120"/>
      <c r="D258" s="120"/>
      <c r="E258" s="85"/>
      <c r="F258" s="22">
        <f t="shared" si="5"/>
      </c>
    </row>
    <row r="259" spans="1:6" ht="30" customHeight="1" hidden="1">
      <c r="A259" s="124">
        <v>2020599</v>
      </c>
      <c r="B259" s="122" t="s">
        <v>285</v>
      </c>
      <c r="C259" s="120"/>
      <c r="D259" s="120"/>
      <c r="E259" s="85"/>
      <c r="F259" s="22">
        <f t="shared" si="5"/>
      </c>
    </row>
    <row r="260" spans="1:6" ht="30" customHeight="1" hidden="1">
      <c r="A260" s="124">
        <v>20206</v>
      </c>
      <c r="B260" s="122" t="s">
        <v>286</v>
      </c>
      <c r="C260" s="120"/>
      <c r="D260" s="120"/>
      <c r="E260" s="85"/>
      <c r="F260" s="22">
        <f t="shared" si="5"/>
      </c>
    </row>
    <row r="261" spans="1:6" ht="30" customHeight="1" hidden="1">
      <c r="A261" s="124">
        <v>2020601</v>
      </c>
      <c r="B261" s="122" t="s">
        <v>287</v>
      </c>
      <c r="C261" s="120"/>
      <c r="D261" s="120"/>
      <c r="E261" s="85"/>
      <c r="F261" s="22">
        <f t="shared" si="5"/>
      </c>
    </row>
    <row r="262" spans="1:6" ht="29.25" customHeight="1" hidden="1">
      <c r="A262" s="124">
        <v>20207</v>
      </c>
      <c r="B262" s="122" t="s">
        <v>288</v>
      </c>
      <c r="C262" s="120"/>
      <c r="D262" s="120"/>
      <c r="E262" s="85"/>
      <c r="F262" s="22">
        <f t="shared" si="5"/>
      </c>
    </row>
    <row r="263" spans="1:6" ht="29.25" customHeight="1" hidden="1">
      <c r="A263" s="124">
        <v>2020701</v>
      </c>
      <c r="B263" s="122" t="s">
        <v>289</v>
      </c>
      <c r="C263" s="120"/>
      <c r="D263" s="120"/>
      <c r="E263" s="85"/>
      <c r="F263" s="22">
        <f aca="true" t="shared" si="6" ref="F263:F326">IF(AND((D263-C263)&lt;&gt;0,C263&lt;&gt;0),(D263-C263)/C263*100,"")</f>
      </c>
    </row>
    <row r="264" spans="1:6" ht="29.25" customHeight="1" hidden="1">
      <c r="A264" s="124">
        <v>2020702</v>
      </c>
      <c r="B264" s="122" t="s">
        <v>290</v>
      </c>
      <c r="C264" s="120"/>
      <c r="D264" s="120"/>
      <c r="E264" s="85"/>
      <c r="F264" s="22">
        <f t="shared" si="6"/>
      </c>
    </row>
    <row r="265" spans="1:6" ht="29.25" customHeight="1" hidden="1">
      <c r="A265" s="124">
        <v>2020703</v>
      </c>
      <c r="B265" s="122" t="s">
        <v>291</v>
      </c>
      <c r="C265" s="120"/>
      <c r="D265" s="120"/>
      <c r="E265" s="85"/>
      <c r="F265" s="22">
        <f t="shared" si="6"/>
      </c>
    </row>
    <row r="266" spans="1:6" ht="29.25" customHeight="1" hidden="1">
      <c r="A266" s="124">
        <v>2020799</v>
      </c>
      <c r="B266" s="122" t="s">
        <v>292</v>
      </c>
      <c r="C266" s="120"/>
      <c r="D266" s="120"/>
      <c r="E266" s="85"/>
      <c r="F266" s="22">
        <f t="shared" si="6"/>
      </c>
    </row>
    <row r="267" spans="1:6" ht="29.25" customHeight="1" hidden="1">
      <c r="A267" s="124">
        <v>20208</v>
      </c>
      <c r="B267" s="122" t="s">
        <v>293</v>
      </c>
      <c r="C267" s="120"/>
      <c r="D267" s="120"/>
      <c r="E267" s="85"/>
      <c r="F267" s="22">
        <f t="shared" si="6"/>
      </c>
    </row>
    <row r="268" spans="1:6" ht="29.25" customHeight="1" hidden="1">
      <c r="A268" s="124">
        <v>2020801</v>
      </c>
      <c r="B268" s="122" t="s">
        <v>139</v>
      </c>
      <c r="C268" s="120"/>
      <c r="D268" s="120"/>
      <c r="E268" s="85"/>
      <c r="F268" s="22">
        <f t="shared" si="6"/>
      </c>
    </row>
    <row r="269" spans="1:6" ht="29.25" customHeight="1" hidden="1">
      <c r="A269" s="124">
        <v>2020802</v>
      </c>
      <c r="B269" s="122" t="s">
        <v>140</v>
      </c>
      <c r="C269" s="120"/>
      <c r="D269" s="120"/>
      <c r="E269" s="85"/>
      <c r="F269" s="22">
        <f t="shared" si="6"/>
      </c>
    </row>
    <row r="270" spans="1:6" ht="29.25" customHeight="1" hidden="1">
      <c r="A270" s="124">
        <v>2020803</v>
      </c>
      <c r="B270" s="122" t="s">
        <v>141</v>
      </c>
      <c r="C270" s="120"/>
      <c r="D270" s="120"/>
      <c r="E270" s="85"/>
      <c r="F270" s="22">
        <f t="shared" si="6"/>
      </c>
    </row>
    <row r="271" spans="1:6" ht="31.5" customHeight="1" hidden="1">
      <c r="A271" s="124">
        <v>2020850</v>
      </c>
      <c r="B271" s="122" t="s">
        <v>148</v>
      </c>
      <c r="C271" s="120"/>
      <c r="D271" s="120"/>
      <c r="E271" s="85"/>
      <c r="F271" s="22">
        <f t="shared" si="6"/>
      </c>
    </row>
    <row r="272" spans="1:6" ht="31.5" customHeight="1" hidden="1">
      <c r="A272" s="124">
        <v>2020899</v>
      </c>
      <c r="B272" s="122" t="s">
        <v>294</v>
      </c>
      <c r="C272" s="120"/>
      <c r="D272" s="120"/>
      <c r="E272" s="85"/>
      <c r="F272" s="22">
        <f t="shared" si="6"/>
      </c>
    </row>
    <row r="273" spans="1:6" ht="31.5" customHeight="1" hidden="1">
      <c r="A273" s="124">
        <v>20299</v>
      </c>
      <c r="B273" s="122" t="s">
        <v>295</v>
      </c>
      <c r="C273" s="126"/>
      <c r="D273" s="126"/>
      <c r="E273" s="85"/>
      <c r="F273" s="22">
        <f t="shared" si="6"/>
      </c>
    </row>
    <row r="274" spans="1:6" ht="29.25" customHeight="1" hidden="1">
      <c r="A274" s="124">
        <v>2029999</v>
      </c>
      <c r="B274" s="122" t="s">
        <v>296</v>
      </c>
      <c r="C274" s="120"/>
      <c r="D274" s="120"/>
      <c r="E274" s="85"/>
      <c r="F274" s="22">
        <f t="shared" si="6"/>
      </c>
    </row>
    <row r="275" spans="1:6" ht="29.25" customHeight="1">
      <c r="A275" s="136">
        <v>203</v>
      </c>
      <c r="B275" s="119" t="s">
        <v>297</v>
      </c>
      <c r="C275" s="206">
        <v>240</v>
      </c>
      <c r="D275" s="206">
        <f>SUM(D276,D278,D280,D282,D292)</f>
        <v>207</v>
      </c>
      <c r="E275" s="97">
        <f>D275-C275</f>
        <v>-33</v>
      </c>
      <c r="F275" s="29">
        <f t="shared" si="6"/>
        <v>-13.750000000000002</v>
      </c>
    </row>
    <row r="276" spans="1:6" ht="29.25" customHeight="1" hidden="1">
      <c r="A276" s="124">
        <v>20301</v>
      </c>
      <c r="B276" s="122" t="s">
        <v>298</v>
      </c>
      <c r="C276" s="120"/>
      <c r="D276" s="120"/>
      <c r="E276" s="85"/>
      <c r="F276" s="22">
        <f t="shared" si="6"/>
      </c>
    </row>
    <row r="277" spans="1:6" ht="29.25" customHeight="1" hidden="1">
      <c r="A277" s="124">
        <v>2030101</v>
      </c>
      <c r="B277" s="122" t="s">
        <v>299</v>
      </c>
      <c r="C277" s="120"/>
      <c r="D277" s="120"/>
      <c r="E277" s="85"/>
      <c r="F277" s="22">
        <f t="shared" si="6"/>
      </c>
    </row>
    <row r="278" spans="1:6" ht="29.25" customHeight="1" hidden="1">
      <c r="A278" s="124">
        <v>20304</v>
      </c>
      <c r="B278" s="122" t="s">
        <v>300</v>
      </c>
      <c r="C278" s="120"/>
      <c r="D278" s="120"/>
      <c r="E278" s="85"/>
      <c r="F278" s="22">
        <f t="shared" si="6"/>
      </c>
    </row>
    <row r="279" spans="1:6" ht="29.25" customHeight="1" hidden="1">
      <c r="A279" s="124">
        <v>2030401</v>
      </c>
      <c r="B279" s="122" t="s">
        <v>301</v>
      </c>
      <c r="C279" s="120"/>
      <c r="D279" s="120"/>
      <c r="E279" s="85"/>
      <c r="F279" s="22">
        <f t="shared" si="6"/>
      </c>
    </row>
    <row r="280" spans="1:6" ht="29.25" customHeight="1" hidden="1">
      <c r="A280" s="124">
        <v>20305</v>
      </c>
      <c r="B280" s="122" t="s">
        <v>302</v>
      </c>
      <c r="C280" s="120"/>
      <c r="D280" s="120"/>
      <c r="E280" s="85"/>
      <c r="F280" s="22">
        <f t="shared" si="6"/>
      </c>
    </row>
    <row r="281" spans="1:6" ht="29.25" customHeight="1" hidden="1">
      <c r="A281" s="124">
        <v>2030501</v>
      </c>
      <c r="B281" s="122" t="s">
        <v>303</v>
      </c>
      <c r="C281" s="120"/>
      <c r="D281" s="120"/>
      <c r="E281" s="85"/>
      <c r="F281" s="22">
        <f t="shared" si="6"/>
      </c>
    </row>
    <row r="282" spans="1:6" ht="29.25" customHeight="1">
      <c r="A282" s="118">
        <v>20306</v>
      </c>
      <c r="B282" s="122" t="s">
        <v>304</v>
      </c>
      <c r="C282" s="120">
        <v>234</v>
      </c>
      <c r="D282" s="120">
        <f>SUM(D283:D291)</f>
        <v>139</v>
      </c>
      <c r="E282" s="85">
        <f>D282-C282</f>
        <v>-95</v>
      </c>
      <c r="F282" s="22">
        <f t="shared" si="6"/>
        <v>-40.598290598290596</v>
      </c>
    </row>
    <row r="283" spans="1:6" ht="29.25" customHeight="1">
      <c r="A283" s="118">
        <v>2030601</v>
      </c>
      <c r="B283" s="122" t="s">
        <v>305</v>
      </c>
      <c r="C283" s="120">
        <v>140</v>
      </c>
      <c r="D283" s="120">
        <v>51</v>
      </c>
      <c r="E283" s="85">
        <f>D283-C283</f>
        <v>-89</v>
      </c>
      <c r="F283" s="22">
        <f t="shared" si="6"/>
        <v>-63.57142857142857</v>
      </c>
    </row>
    <row r="284" spans="1:6" ht="29.25" customHeight="1" hidden="1">
      <c r="A284" s="124">
        <v>2030602</v>
      </c>
      <c r="B284" s="122" t="s">
        <v>306</v>
      </c>
      <c r="C284" s="120"/>
      <c r="D284" s="120"/>
      <c r="E284" s="85"/>
      <c r="F284" s="22">
        <f t="shared" si="6"/>
      </c>
    </row>
    <row r="285" spans="1:6" ht="29.25" customHeight="1" hidden="1">
      <c r="A285" s="118">
        <v>2030603</v>
      </c>
      <c r="B285" s="122" t="s">
        <v>307</v>
      </c>
      <c r="C285" s="120"/>
      <c r="D285" s="120"/>
      <c r="E285" s="85">
        <f>D285-C285</f>
        <v>0</v>
      </c>
      <c r="F285" s="22">
        <f t="shared" si="6"/>
      </c>
    </row>
    <row r="286" spans="1:6" ht="29.25" customHeight="1" hidden="1">
      <c r="A286" s="124">
        <v>2030604</v>
      </c>
      <c r="B286" s="122" t="s">
        <v>308</v>
      </c>
      <c r="C286" s="120"/>
      <c r="D286" s="120"/>
      <c r="E286" s="85"/>
      <c r="F286" s="22">
        <f t="shared" si="6"/>
      </c>
    </row>
    <row r="287" spans="1:6" ht="29.25" customHeight="1" hidden="1">
      <c r="A287" s="124">
        <v>2030605</v>
      </c>
      <c r="B287" s="122" t="s">
        <v>309</v>
      </c>
      <c r="C287" s="120"/>
      <c r="D287" s="120"/>
      <c r="E287" s="85"/>
      <c r="F287" s="22">
        <f t="shared" si="6"/>
      </c>
    </row>
    <row r="288" spans="1:6" ht="29.25" customHeight="1" hidden="1">
      <c r="A288" s="124">
        <v>2030606</v>
      </c>
      <c r="B288" s="122" t="s">
        <v>310</v>
      </c>
      <c r="C288" s="120"/>
      <c r="D288" s="120"/>
      <c r="E288" s="85"/>
      <c r="F288" s="22">
        <f t="shared" si="6"/>
      </c>
    </row>
    <row r="289" spans="1:6" ht="29.25" customHeight="1">
      <c r="A289" s="118">
        <v>2030607</v>
      </c>
      <c r="B289" s="122" t="s">
        <v>311</v>
      </c>
      <c r="C289" s="120">
        <v>94</v>
      </c>
      <c r="D289" s="120">
        <v>88</v>
      </c>
      <c r="E289" s="85">
        <f>D289-C289</f>
        <v>-6</v>
      </c>
      <c r="F289" s="22">
        <f t="shared" si="6"/>
        <v>-6.382978723404255</v>
      </c>
    </row>
    <row r="290" spans="1:6" ht="29.25" customHeight="1" hidden="1">
      <c r="A290" s="124">
        <v>2030608</v>
      </c>
      <c r="B290" s="122" t="s">
        <v>312</v>
      </c>
      <c r="C290" s="120"/>
      <c r="D290" s="120"/>
      <c r="E290" s="85"/>
      <c r="F290" s="22">
        <f t="shared" si="6"/>
      </c>
    </row>
    <row r="291" spans="1:6" ht="29.25" customHeight="1" hidden="1">
      <c r="A291" s="124">
        <v>2030699</v>
      </c>
      <c r="B291" s="122" t="s">
        <v>313</v>
      </c>
      <c r="C291" s="120"/>
      <c r="D291" s="120"/>
      <c r="E291" s="85"/>
      <c r="F291" s="22">
        <f t="shared" si="6"/>
      </c>
    </row>
    <row r="292" spans="1:6" ht="29.25" customHeight="1">
      <c r="A292" s="118">
        <v>20399</v>
      </c>
      <c r="B292" s="122" t="s">
        <v>314</v>
      </c>
      <c r="C292" s="120">
        <v>6</v>
      </c>
      <c r="D292" s="120">
        <f>D293</f>
        <v>68</v>
      </c>
      <c r="E292" s="85">
        <f aca="true" t="shared" si="7" ref="E292:E300">D292-C292</f>
        <v>62</v>
      </c>
      <c r="F292" s="22">
        <f t="shared" si="6"/>
        <v>1033.3333333333335</v>
      </c>
    </row>
    <row r="293" spans="1:6" ht="29.25" customHeight="1">
      <c r="A293" s="118">
        <v>2039999</v>
      </c>
      <c r="B293" s="122" t="s">
        <v>315</v>
      </c>
      <c r="C293" s="120">
        <v>6</v>
      </c>
      <c r="D293" s="120">
        <v>68</v>
      </c>
      <c r="E293" s="85">
        <f t="shared" si="7"/>
        <v>62</v>
      </c>
      <c r="F293" s="22">
        <f t="shared" si="6"/>
        <v>1033.3333333333335</v>
      </c>
    </row>
    <row r="294" spans="1:6" ht="29.25" customHeight="1">
      <c r="A294" s="136">
        <v>204</v>
      </c>
      <c r="B294" s="119" t="s">
        <v>316</v>
      </c>
      <c r="C294" s="205">
        <v>4670</v>
      </c>
      <c r="D294" s="205">
        <f>D295+D298+D309+D316+D324+D333+D347+D357+D367+D375+D381</f>
        <v>5685</v>
      </c>
      <c r="E294" s="97">
        <f t="shared" si="7"/>
        <v>1015</v>
      </c>
      <c r="F294" s="29">
        <f t="shared" si="6"/>
        <v>21.734475374732334</v>
      </c>
    </row>
    <row r="295" spans="1:6" ht="29.25" customHeight="1">
      <c r="A295" s="118">
        <v>20401</v>
      </c>
      <c r="B295" s="122" t="s">
        <v>317</v>
      </c>
      <c r="C295" s="120">
        <v>294</v>
      </c>
      <c r="D295" s="120"/>
      <c r="E295" s="85">
        <f t="shared" si="7"/>
        <v>-294</v>
      </c>
      <c r="F295" s="22">
        <f t="shared" si="6"/>
        <v>-100</v>
      </c>
    </row>
    <row r="296" spans="1:6" ht="29.25" customHeight="1">
      <c r="A296" s="118">
        <v>2040101</v>
      </c>
      <c r="B296" s="122" t="s">
        <v>318</v>
      </c>
      <c r="C296" s="120">
        <v>12</v>
      </c>
      <c r="D296" s="120"/>
      <c r="E296" s="85">
        <f t="shared" si="7"/>
        <v>-12</v>
      </c>
      <c r="F296" s="22">
        <f t="shared" si="6"/>
        <v>-100</v>
      </c>
    </row>
    <row r="297" spans="1:6" ht="29.25" customHeight="1">
      <c r="A297" s="118">
        <v>2040199</v>
      </c>
      <c r="B297" s="122" t="s">
        <v>319</v>
      </c>
      <c r="C297" s="120">
        <v>282</v>
      </c>
      <c r="D297" s="120"/>
      <c r="E297" s="85">
        <f t="shared" si="7"/>
        <v>-282</v>
      </c>
      <c r="F297" s="22">
        <f t="shared" si="6"/>
        <v>-100</v>
      </c>
    </row>
    <row r="298" spans="1:6" ht="29.25" customHeight="1">
      <c r="A298" s="118">
        <v>20402</v>
      </c>
      <c r="B298" s="122" t="s">
        <v>320</v>
      </c>
      <c r="C298" s="120">
        <v>3813</v>
      </c>
      <c r="D298" s="120">
        <f>SUM(D299:D308)</f>
        <v>4755</v>
      </c>
      <c r="E298" s="85">
        <f t="shared" si="7"/>
        <v>942</v>
      </c>
      <c r="F298" s="22">
        <f t="shared" si="6"/>
        <v>24.704956726986623</v>
      </c>
    </row>
    <row r="299" spans="1:6" ht="29.25" customHeight="1">
      <c r="A299" s="118">
        <v>2040201</v>
      </c>
      <c r="B299" s="122" t="s">
        <v>139</v>
      </c>
      <c r="C299" s="120">
        <v>2937</v>
      </c>
      <c r="D299" s="120">
        <v>3979</v>
      </c>
      <c r="E299" s="85">
        <f t="shared" si="7"/>
        <v>1042</v>
      </c>
      <c r="F299" s="22">
        <f t="shared" si="6"/>
        <v>35.47837929860402</v>
      </c>
    </row>
    <row r="300" spans="1:6" ht="29.25" customHeight="1">
      <c r="A300" s="118">
        <v>2040202</v>
      </c>
      <c r="B300" s="122" t="s">
        <v>140</v>
      </c>
      <c r="C300" s="120">
        <v>219</v>
      </c>
      <c r="D300" s="120">
        <v>153</v>
      </c>
      <c r="E300" s="85">
        <f t="shared" si="7"/>
        <v>-66</v>
      </c>
      <c r="F300" s="22">
        <f t="shared" si="6"/>
        <v>-30.136986301369863</v>
      </c>
    </row>
    <row r="301" spans="1:6" ht="29.25" customHeight="1" hidden="1">
      <c r="A301" s="124">
        <v>2040203</v>
      </c>
      <c r="B301" s="122" t="s">
        <v>141</v>
      </c>
      <c r="C301" s="120"/>
      <c r="D301" s="120"/>
      <c r="E301" s="85"/>
      <c r="F301" s="22">
        <f t="shared" si="6"/>
      </c>
    </row>
    <row r="302" spans="1:6" ht="29.25" customHeight="1">
      <c r="A302" s="118">
        <v>2040219</v>
      </c>
      <c r="B302" s="128" t="s">
        <v>180</v>
      </c>
      <c r="C302" s="120">
        <v>10</v>
      </c>
      <c r="D302" s="121">
        <v>76</v>
      </c>
      <c r="E302" s="85">
        <f>D302-C302</f>
        <v>66</v>
      </c>
      <c r="F302" s="22">
        <f t="shared" si="6"/>
        <v>660</v>
      </c>
    </row>
    <row r="303" spans="1:6" ht="29.25" customHeight="1">
      <c r="A303" s="118">
        <v>2040220</v>
      </c>
      <c r="B303" s="122" t="s">
        <v>321</v>
      </c>
      <c r="C303" s="120">
        <v>280</v>
      </c>
      <c r="D303" s="120">
        <v>340</v>
      </c>
      <c r="E303" s="85">
        <f>D303-C303</f>
        <v>60</v>
      </c>
      <c r="F303" s="22">
        <f t="shared" si="6"/>
        <v>21.428571428571427</v>
      </c>
    </row>
    <row r="304" spans="1:6" ht="29.25" customHeight="1">
      <c r="A304" s="118">
        <v>2040221</v>
      </c>
      <c r="B304" s="122" t="s">
        <v>322</v>
      </c>
      <c r="C304" s="120">
        <v>197</v>
      </c>
      <c r="D304" s="120">
        <v>95</v>
      </c>
      <c r="E304" s="85">
        <f>D304-C304</f>
        <v>-102</v>
      </c>
      <c r="F304" s="22">
        <f t="shared" si="6"/>
        <v>-51.776649746192895</v>
      </c>
    </row>
    <row r="305" spans="1:6" ht="29.25" customHeight="1" hidden="1">
      <c r="A305" s="124">
        <v>2040222</v>
      </c>
      <c r="B305" s="122" t="s">
        <v>323</v>
      </c>
      <c r="C305" s="120"/>
      <c r="D305" s="120"/>
      <c r="E305" s="85"/>
      <c r="F305" s="22">
        <f t="shared" si="6"/>
      </c>
    </row>
    <row r="306" spans="1:6" ht="29.25" customHeight="1" hidden="1">
      <c r="A306" s="124">
        <v>2040223</v>
      </c>
      <c r="B306" s="122" t="s">
        <v>324</v>
      </c>
      <c r="C306" s="120"/>
      <c r="D306" s="120"/>
      <c r="E306" s="85"/>
      <c r="F306" s="22">
        <f t="shared" si="6"/>
      </c>
    </row>
    <row r="307" spans="1:6" ht="29.25" customHeight="1" hidden="1">
      <c r="A307" s="124">
        <v>2040250</v>
      </c>
      <c r="B307" s="122" t="s">
        <v>148</v>
      </c>
      <c r="C307" s="120"/>
      <c r="D307" s="120"/>
      <c r="E307" s="85"/>
      <c r="F307" s="22">
        <f t="shared" si="6"/>
      </c>
    </row>
    <row r="308" spans="1:6" ht="29.25" customHeight="1">
      <c r="A308" s="118">
        <v>2040299</v>
      </c>
      <c r="B308" s="122" t="s">
        <v>325</v>
      </c>
      <c r="C308" s="120">
        <v>170</v>
      </c>
      <c r="D308" s="120">
        <v>112</v>
      </c>
      <c r="E308" s="85">
        <f>D308-C308</f>
        <v>-58</v>
      </c>
      <c r="F308" s="22">
        <f t="shared" si="6"/>
        <v>-34.11764705882353</v>
      </c>
    </row>
    <row r="309" spans="1:6" ht="29.25" customHeight="1" hidden="1">
      <c r="A309" s="124">
        <v>20403</v>
      </c>
      <c r="B309" s="122" t="s">
        <v>326</v>
      </c>
      <c r="C309" s="120"/>
      <c r="D309" s="120"/>
      <c r="E309" s="85"/>
      <c r="F309" s="22">
        <f t="shared" si="6"/>
      </c>
    </row>
    <row r="310" spans="1:6" ht="29.25" customHeight="1" hidden="1">
      <c r="A310" s="124">
        <v>2040301</v>
      </c>
      <c r="B310" s="122" t="s">
        <v>139</v>
      </c>
      <c r="C310" s="120"/>
      <c r="D310" s="120"/>
      <c r="E310" s="85"/>
      <c r="F310" s="22">
        <f t="shared" si="6"/>
      </c>
    </row>
    <row r="311" spans="1:6" ht="29.25" customHeight="1" hidden="1">
      <c r="A311" s="124">
        <v>2040302</v>
      </c>
      <c r="B311" s="122" t="s">
        <v>140</v>
      </c>
      <c r="C311" s="120"/>
      <c r="D311" s="120"/>
      <c r="E311" s="85"/>
      <c r="F311" s="22">
        <f t="shared" si="6"/>
      </c>
    </row>
    <row r="312" spans="1:6" ht="29.25" customHeight="1" hidden="1">
      <c r="A312" s="124">
        <v>2040303</v>
      </c>
      <c r="B312" s="122" t="s">
        <v>141</v>
      </c>
      <c r="C312" s="120"/>
      <c r="D312" s="120"/>
      <c r="E312" s="85"/>
      <c r="F312" s="22">
        <f t="shared" si="6"/>
      </c>
    </row>
    <row r="313" spans="1:6" ht="29.25" customHeight="1" hidden="1">
      <c r="A313" s="124">
        <v>2040304</v>
      </c>
      <c r="B313" s="122" t="s">
        <v>327</v>
      </c>
      <c r="C313" s="120"/>
      <c r="D313" s="120"/>
      <c r="E313" s="85"/>
      <c r="F313" s="22">
        <f t="shared" si="6"/>
      </c>
    </row>
    <row r="314" spans="1:6" ht="29.25" customHeight="1" hidden="1">
      <c r="A314" s="124">
        <v>2040350</v>
      </c>
      <c r="B314" s="122" t="s">
        <v>148</v>
      </c>
      <c r="C314" s="120"/>
      <c r="D314" s="120"/>
      <c r="E314" s="85"/>
      <c r="F314" s="22">
        <f t="shared" si="6"/>
      </c>
    </row>
    <row r="315" spans="1:6" ht="29.25" customHeight="1" hidden="1">
      <c r="A315" s="124">
        <v>2040399</v>
      </c>
      <c r="B315" s="122" t="s">
        <v>328</v>
      </c>
      <c r="C315" s="120"/>
      <c r="D315" s="120"/>
      <c r="E315" s="85"/>
      <c r="F315" s="22">
        <f t="shared" si="6"/>
      </c>
    </row>
    <row r="316" spans="1:6" ht="29.25" customHeight="1">
      <c r="A316" s="118">
        <v>20404</v>
      </c>
      <c r="B316" s="122" t="s">
        <v>329</v>
      </c>
      <c r="C316" s="120">
        <v>27</v>
      </c>
      <c r="D316" s="120">
        <f>SUM(D317:D323)</f>
        <v>27</v>
      </c>
      <c r="E316" s="85">
        <f>D316-C316</f>
        <v>0</v>
      </c>
      <c r="F316" s="22">
        <f t="shared" si="6"/>
      </c>
    </row>
    <row r="317" spans="1:6" ht="29.25" customHeight="1">
      <c r="A317" s="118">
        <v>2040401</v>
      </c>
      <c r="B317" s="122" t="s">
        <v>139</v>
      </c>
      <c r="C317" s="120">
        <v>25</v>
      </c>
      <c r="D317" s="120">
        <v>24</v>
      </c>
      <c r="E317" s="85">
        <f>D317-C317</f>
        <v>-1</v>
      </c>
      <c r="F317" s="22">
        <f t="shared" si="6"/>
        <v>-4</v>
      </c>
    </row>
    <row r="318" spans="1:6" ht="29.25" customHeight="1" hidden="1">
      <c r="A318" s="124">
        <v>2040402</v>
      </c>
      <c r="B318" s="122" t="s">
        <v>140</v>
      </c>
      <c r="C318" s="120"/>
      <c r="D318" s="120"/>
      <c r="E318" s="85"/>
      <c r="F318" s="22">
        <f t="shared" si="6"/>
      </c>
    </row>
    <row r="319" spans="1:6" ht="29.25" customHeight="1" hidden="1">
      <c r="A319" s="124">
        <v>2040403</v>
      </c>
      <c r="B319" s="122" t="s">
        <v>141</v>
      </c>
      <c r="C319" s="120"/>
      <c r="D319" s="120"/>
      <c r="E319" s="85"/>
      <c r="F319" s="22">
        <f t="shared" si="6"/>
      </c>
    </row>
    <row r="320" spans="1:6" ht="29.25" customHeight="1" hidden="1">
      <c r="A320" s="124">
        <v>2040409</v>
      </c>
      <c r="B320" s="122" t="s">
        <v>330</v>
      </c>
      <c r="C320" s="120"/>
      <c r="D320" s="120"/>
      <c r="E320" s="85"/>
      <c r="F320" s="22">
        <f t="shared" si="6"/>
      </c>
    </row>
    <row r="321" spans="1:6" ht="29.25" customHeight="1" hidden="1">
      <c r="A321" s="124">
        <v>2040410</v>
      </c>
      <c r="B321" s="122" t="s">
        <v>331</v>
      </c>
      <c r="C321" s="120"/>
      <c r="D321" s="120"/>
      <c r="E321" s="85"/>
      <c r="F321" s="22">
        <f t="shared" si="6"/>
      </c>
    </row>
    <row r="322" spans="1:6" ht="29.25" customHeight="1" hidden="1">
      <c r="A322" s="124">
        <v>2040450</v>
      </c>
      <c r="B322" s="122" t="s">
        <v>148</v>
      </c>
      <c r="C322" s="120"/>
      <c r="D322" s="120"/>
      <c r="E322" s="85"/>
      <c r="F322" s="22">
        <f t="shared" si="6"/>
      </c>
    </row>
    <row r="323" spans="1:6" ht="29.25" customHeight="1">
      <c r="A323" s="118">
        <v>2040499</v>
      </c>
      <c r="B323" s="122" t="s">
        <v>332</v>
      </c>
      <c r="C323" s="120">
        <v>2</v>
      </c>
      <c r="D323" s="120">
        <v>3</v>
      </c>
      <c r="E323" s="85">
        <f>D323-C323</f>
        <v>1</v>
      </c>
      <c r="F323" s="22">
        <f t="shared" si="6"/>
        <v>50</v>
      </c>
    </row>
    <row r="324" spans="1:6" ht="29.25" customHeight="1">
      <c r="A324" s="118">
        <v>20405</v>
      </c>
      <c r="B324" s="122" t="s">
        <v>333</v>
      </c>
      <c r="C324" s="120">
        <v>47</v>
      </c>
      <c r="D324" s="120">
        <f>SUM(D325:D332)</f>
        <v>47</v>
      </c>
      <c r="E324" s="85">
        <f>D324-C324</f>
        <v>0</v>
      </c>
      <c r="F324" s="22">
        <f t="shared" si="6"/>
      </c>
    </row>
    <row r="325" spans="1:6" ht="29.25" customHeight="1">
      <c r="A325" s="118">
        <v>2040501</v>
      </c>
      <c r="B325" s="122" t="s">
        <v>139</v>
      </c>
      <c r="C325" s="120">
        <v>44</v>
      </c>
      <c r="D325" s="120">
        <v>44</v>
      </c>
      <c r="E325" s="85">
        <f>D325-C325</f>
        <v>0</v>
      </c>
      <c r="F325" s="22">
        <f t="shared" si="6"/>
      </c>
    </row>
    <row r="326" spans="1:6" ht="29.25" customHeight="1" hidden="1">
      <c r="A326" s="124">
        <v>2040502</v>
      </c>
      <c r="B326" s="122" t="s">
        <v>140</v>
      </c>
      <c r="C326" s="120"/>
      <c r="D326" s="120"/>
      <c r="E326" s="85"/>
      <c r="F326" s="22">
        <f t="shared" si="6"/>
      </c>
    </row>
    <row r="327" spans="1:6" ht="29.25" customHeight="1" hidden="1">
      <c r="A327" s="124">
        <v>2040503</v>
      </c>
      <c r="B327" s="122" t="s">
        <v>141</v>
      </c>
      <c r="C327" s="120"/>
      <c r="D327" s="120"/>
      <c r="E327" s="85"/>
      <c r="F327" s="22">
        <f aca="true" t="shared" si="8" ref="F327:F390">IF(AND((D327-C327)&lt;&gt;0,C327&lt;&gt;0),(D327-C327)/C327*100,"")</f>
      </c>
    </row>
    <row r="328" spans="1:6" ht="29.25" customHeight="1" hidden="1">
      <c r="A328" s="124">
        <v>2040504</v>
      </c>
      <c r="B328" s="122" t="s">
        <v>334</v>
      </c>
      <c r="C328" s="120"/>
      <c r="D328" s="120"/>
      <c r="E328" s="85"/>
      <c r="F328" s="22">
        <f t="shared" si="8"/>
      </c>
    </row>
    <row r="329" spans="1:6" ht="29.25" customHeight="1" hidden="1">
      <c r="A329" s="124">
        <v>2040505</v>
      </c>
      <c r="B329" s="122" t="s">
        <v>335</v>
      </c>
      <c r="C329" s="120"/>
      <c r="D329" s="120"/>
      <c r="E329" s="85"/>
      <c r="F329" s="22">
        <f t="shared" si="8"/>
      </c>
    </row>
    <row r="330" spans="1:6" ht="29.25" customHeight="1" hidden="1">
      <c r="A330" s="124">
        <v>2040506</v>
      </c>
      <c r="B330" s="122" t="s">
        <v>336</v>
      </c>
      <c r="C330" s="120"/>
      <c r="D330" s="120"/>
      <c r="E330" s="85"/>
      <c r="F330" s="22">
        <f t="shared" si="8"/>
      </c>
    </row>
    <row r="331" spans="1:6" ht="29.25" customHeight="1" hidden="1">
      <c r="A331" s="124">
        <v>2040550</v>
      </c>
      <c r="B331" s="122" t="s">
        <v>148</v>
      </c>
      <c r="C331" s="120"/>
      <c r="D331" s="120"/>
      <c r="E331" s="85"/>
      <c r="F331" s="22">
        <f t="shared" si="8"/>
      </c>
    </row>
    <row r="332" spans="1:6" ht="29.25" customHeight="1">
      <c r="A332" s="118">
        <v>2040599</v>
      </c>
      <c r="B332" s="122" t="s">
        <v>337</v>
      </c>
      <c r="C332" s="120">
        <v>3</v>
      </c>
      <c r="D332" s="120">
        <v>3</v>
      </c>
      <c r="E332" s="85">
        <f>D332-C332</f>
        <v>0</v>
      </c>
      <c r="F332" s="22">
        <f t="shared" si="8"/>
      </c>
    </row>
    <row r="333" spans="1:6" ht="29.25" customHeight="1">
      <c r="A333" s="118">
        <v>20406</v>
      </c>
      <c r="B333" s="122" t="s">
        <v>338</v>
      </c>
      <c r="C333" s="120">
        <v>464</v>
      </c>
      <c r="D333" s="120">
        <f>SUM(D334:D346)</f>
        <v>822</v>
      </c>
      <c r="E333" s="85">
        <f>D333-C333</f>
        <v>358</v>
      </c>
      <c r="F333" s="22">
        <f t="shared" si="8"/>
        <v>77.15517241379311</v>
      </c>
    </row>
    <row r="334" spans="1:6" ht="29.25" customHeight="1">
      <c r="A334" s="118">
        <v>2040601</v>
      </c>
      <c r="B334" s="122" t="s">
        <v>139</v>
      </c>
      <c r="C334" s="120">
        <v>450</v>
      </c>
      <c r="D334" s="120">
        <v>532</v>
      </c>
      <c r="E334" s="85">
        <f>D334-C334</f>
        <v>82</v>
      </c>
      <c r="F334" s="22">
        <f t="shared" si="8"/>
        <v>18.22222222222222</v>
      </c>
    </row>
    <row r="335" spans="1:6" ht="29.25" customHeight="1" hidden="1">
      <c r="A335" s="118">
        <v>2040602</v>
      </c>
      <c r="B335" s="122" t="s">
        <v>140</v>
      </c>
      <c r="C335" s="120"/>
      <c r="D335" s="120"/>
      <c r="E335" s="85">
        <f>D335-C335</f>
        <v>0</v>
      </c>
      <c r="F335" s="22">
        <f t="shared" si="8"/>
      </c>
    </row>
    <row r="336" spans="1:6" ht="29.25" customHeight="1" hidden="1">
      <c r="A336" s="124">
        <v>2040603</v>
      </c>
      <c r="B336" s="122" t="s">
        <v>141</v>
      </c>
      <c r="C336" s="120"/>
      <c r="D336" s="120"/>
      <c r="E336" s="85"/>
      <c r="F336" s="22">
        <f t="shared" si="8"/>
      </c>
    </row>
    <row r="337" spans="1:6" ht="29.25" customHeight="1">
      <c r="A337" s="118">
        <v>2040604</v>
      </c>
      <c r="B337" s="122" t="s">
        <v>339</v>
      </c>
      <c r="C337" s="120">
        <v>14</v>
      </c>
      <c r="D337" s="120">
        <v>76</v>
      </c>
      <c r="E337" s="85">
        <f>D337-C337</f>
        <v>62</v>
      </c>
      <c r="F337" s="22">
        <f t="shared" si="8"/>
        <v>442.8571428571429</v>
      </c>
    </row>
    <row r="338" spans="1:6" ht="29.25" customHeight="1">
      <c r="A338" s="118">
        <v>2040605</v>
      </c>
      <c r="B338" s="122" t="s">
        <v>340</v>
      </c>
      <c r="C338" s="120"/>
      <c r="D338" s="120">
        <v>30</v>
      </c>
      <c r="E338" s="85">
        <f>D338-C338</f>
        <v>30</v>
      </c>
      <c r="F338" s="22">
        <f t="shared" si="8"/>
      </c>
    </row>
    <row r="339" spans="1:6" ht="29.25" customHeight="1" hidden="1">
      <c r="A339" s="124">
        <v>2040606</v>
      </c>
      <c r="B339" s="122" t="s">
        <v>341</v>
      </c>
      <c r="C339" s="120"/>
      <c r="D339" s="120"/>
      <c r="E339" s="85"/>
      <c r="F339" s="22">
        <f t="shared" si="8"/>
      </c>
    </row>
    <row r="340" spans="1:6" ht="29.25" customHeight="1">
      <c r="A340" s="124">
        <v>2040607</v>
      </c>
      <c r="B340" s="122" t="s">
        <v>342</v>
      </c>
      <c r="C340" s="120"/>
      <c r="D340" s="120">
        <v>44</v>
      </c>
      <c r="E340" s="85"/>
      <c r="F340" s="22">
        <f t="shared" si="8"/>
      </c>
    </row>
    <row r="341" spans="1:6" ht="29.25" customHeight="1" hidden="1">
      <c r="A341" s="124">
        <v>2040608</v>
      </c>
      <c r="B341" s="122" t="s">
        <v>343</v>
      </c>
      <c r="C341" s="120"/>
      <c r="D341" s="120"/>
      <c r="E341" s="85"/>
      <c r="F341" s="22">
        <f t="shared" si="8"/>
      </c>
    </row>
    <row r="342" spans="1:6" ht="29.25" customHeight="1">
      <c r="A342" s="124">
        <v>2040610</v>
      </c>
      <c r="B342" s="122" t="s">
        <v>344</v>
      </c>
      <c r="C342" s="120"/>
      <c r="D342" s="120">
        <v>52</v>
      </c>
      <c r="E342" s="85"/>
      <c r="F342" s="22">
        <f t="shared" si="8"/>
      </c>
    </row>
    <row r="343" spans="1:6" ht="29.25" customHeight="1">
      <c r="A343" s="124">
        <v>2040612</v>
      </c>
      <c r="B343" s="122" t="s">
        <v>345</v>
      </c>
      <c r="C343" s="120"/>
      <c r="D343" s="120">
        <v>72</v>
      </c>
      <c r="E343" s="85"/>
      <c r="F343" s="22">
        <f t="shared" si="8"/>
      </c>
    </row>
    <row r="344" spans="1:6" ht="29.25" customHeight="1">
      <c r="A344" s="124">
        <v>2040613</v>
      </c>
      <c r="B344" s="122" t="s">
        <v>180</v>
      </c>
      <c r="C344" s="120"/>
      <c r="D344" s="120">
        <v>14</v>
      </c>
      <c r="E344" s="85"/>
      <c r="F344" s="22">
        <f t="shared" si="8"/>
      </c>
    </row>
    <row r="345" spans="1:6" ht="29.25" customHeight="1" hidden="1">
      <c r="A345" s="124">
        <v>2040650</v>
      </c>
      <c r="B345" s="122" t="s">
        <v>148</v>
      </c>
      <c r="C345" s="120"/>
      <c r="D345" s="120"/>
      <c r="E345" s="85"/>
      <c r="F345" s="22">
        <f t="shared" si="8"/>
      </c>
    </row>
    <row r="346" spans="1:6" ht="29.25" customHeight="1">
      <c r="A346" s="124">
        <v>2040699</v>
      </c>
      <c r="B346" s="122" t="s">
        <v>346</v>
      </c>
      <c r="C346" s="120"/>
      <c r="D346" s="120">
        <v>2</v>
      </c>
      <c r="E346" s="85"/>
      <c r="F346" s="22">
        <f t="shared" si="8"/>
      </c>
    </row>
    <row r="347" spans="1:6" ht="29.25" customHeight="1" hidden="1">
      <c r="A347" s="124">
        <v>20407</v>
      </c>
      <c r="B347" s="122" t="s">
        <v>347</v>
      </c>
      <c r="C347" s="120"/>
      <c r="D347" s="120"/>
      <c r="E347" s="85"/>
      <c r="F347" s="22">
        <f t="shared" si="8"/>
      </c>
    </row>
    <row r="348" spans="1:6" ht="29.25" customHeight="1" hidden="1">
      <c r="A348" s="124">
        <v>2040701</v>
      </c>
      <c r="B348" s="122" t="s">
        <v>139</v>
      </c>
      <c r="C348" s="120"/>
      <c r="D348" s="120"/>
      <c r="E348" s="85"/>
      <c r="F348" s="22">
        <f t="shared" si="8"/>
      </c>
    </row>
    <row r="349" spans="1:6" ht="29.25" customHeight="1" hidden="1">
      <c r="A349" s="124">
        <v>2040702</v>
      </c>
      <c r="B349" s="122" t="s">
        <v>140</v>
      </c>
      <c r="C349" s="120"/>
      <c r="D349" s="120"/>
      <c r="E349" s="85"/>
      <c r="F349" s="22">
        <f t="shared" si="8"/>
      </c>
    </row>
    <row r="350" spans="1:6" ht="29.25" customHeight="1" hidden="1">
      <c r="A350" s="124">
        <v>2040703</v>
      </c>
      <c r="B350" s="122" t="s">
        <v>141</v>
      </c>
      <c r="C350" s="120"/>
      <c r="D350" s="120"/>
      <c r="E350" s="85"/>
      <c r="F350" s="22">
        <f t="shared" si="8"/>
      </c>
    </row>
    <row r="351" spans="1:6" ht="29.25" customHeight="1" hidden="1">
      <c r="A351" s="124">
        <v>2040704</v>
      </c>
      <c r="B351" s="122" t="s">
        <v>348</v>
      </c>
      <c r="C351" s="120"/>
      <c r="D351" s="120"/>
      <c r="E351" s="85"/>
      <c r="F351" s="22">
        <f t="shared" si="8"/>
      </c>
    </row>
    <row r="352" spans="1:6" ht="29.25" customHeight="1" hidden="1">
      <c r="A352" s="124">
        <v>2040705</v>
      </c>
      <c r="B352" s="122" t="s">
        <v>349</v>
      </c>
      <c r="C352" s="120"/>
      <c r="D352" s="120"/>
      <c r="E352" s="85"/>
      <c r="F352" s="22">
        <f t="shared" si="8"/>
      </c>
    </row>
    <row r="353" spans="1:6" ht="29.25" customHeight="1" hidden="1">
      <c r="A353" s="124">
        <v>2040706</v>
      </c>
      <c r="B353" s="122" t="s">
        <v>350</v>
      </c>
      <c r="C353" s="120"/>
      <c r="D353" s="120"/>
      <c r="E353" s="85"/>
      <c r="F353" s="22">
        <f t="shared" si="8"/>
      </c>
    </row>
    <row r="354" spans="1:6" ht="29.25" customHeight="1" hidden="1">
      <c r="A354" s="124">
        <v>2040707</v>
      </c>
      <c r="B354" s="122" t="s">
        <v>180</v>
      </c>
      <c r="C354" s="120"/>
      <c r="D354" s="120"/>
      <c r="E354" s="85"/>
      <c r="F354" s="22">
        <f t="shared" si="8"/>
      </c>
    </row>
    <row r="355" spans="1:6" ht="29.25" customHeight="1" hidden="1">
      <c r="A355" s="124">
        <v>2040750</v>
      </c>
      <c r="B355" s="122" t="s">
        <v>148</v>
      </c>
      <c r="C355" s="120"/>
      <c r="D355" s="120"/>
      <c r="E355" s="85"/>
      <c r="F355" s="22">
        <f t="shared" si="8"/>
      </c>
    </row>
    <row r="356" spans="1:6" ht="29.25" customHeight="1" hidden="1">
      <c r="A356" s="124">
        <v>2040799</v>
      </c>
      <c r="B356" s="122" t="s">
        <v>351</v>
      </c>
      <c r="C356" s="120"/>
      <c r="D356" s="120"/>
      <c r="E356" s="85"/>
      <c r="F356" s="22">
        <f t="shared" si="8"/>
      </c>
    </row>
    <row r="357" spans="1:6" ht="29.25" customHeight="1" hidden="1">
      <c r="A357" s="124">
        <v>20408</v>
      </c>
      <c r="B357" s="122" t="s">
        <v>352</v>
      </c>
      <c r="C357" s="120"/>
      <c r="D357" s="120"/>
      <c r="E357" s="85"/>
      <c r="F357" s="22">
        <f t="shared" si="8"/>
      </c>
    </row>
    <row r="358" spans="1:6" ht="29.25" customHeight="1" hidden="1">
      <c r="A358" s="124">
        <v>2040801</v>
      </c>
      <c r="B358" s="122" t="s">
        <v>139</v>
      </c>
      <c r="C358" s="120"/>
      <c r="D358" s="120"/>
      <c r="E358" s="85"/>
      <c r="F358" s="22">
        <f t="shared" si="8"/>
      </c>
    </row>
    <row r="359" spans="1:6" ht="29.25" customHeight="1" hidden="1">
      <c r="A359" s="124">
        <v>2040802</v>
      </c>
      <c r="B359" s="122" t="s">
        <v>140</v>
      </c>
      <c r="C359" s="120"/>
      <c r="D359" s="120"/>
      <c r="E359" s="85"/>
      <c r="F359" s="22">
        <f t="shared" si="8"/>
      </c>
    </row>
    <row r="360" spans="1:6" ht="29.25" customHeight="1" hidden="1">
      <c r="A360" s="124">
        <v>2040803</v>
      </c>
      <c r="B360" s="122" t="s">
        <v>141</v>
      </c>
      <c r="C360" s="120"/>
      <c r="D360" s="120"/>
      <c r="E360" s="85"/>
      <c r="F360" s="22">
        <f t="shared" si="8"/>
      </c>
    </row>
    <row r="361" spans="1:6" ht="29.25" customHeight="1" hidden="1">
      <c r="A361" s="124">
        <v>2040804</v>
      </c>
      <c r="B361" s="122" t="s">
        <v>353</v>
      </c>
      <c r="C361" s="120"/>
      <c r="D361" s="120"/>
      <c r="E361" s="85"/>
      <c r="F361" s="22">
        <f t="shared" si="8"/>
      </c>
    </row>
    <row r="362" spans="1:6" ht="29.25" customHeight="1" hidden="1">
      <c r="A362" s="124">
        <v>2040805</v>
      </c>
      <c r="B362" s="122" t="s">
        <v>354</v>
      </c>
      <c r="C362" s="120"/>
      <c r="D362" s="120"/>
      <c r="E362" s="85"/>
      <c r="F362" s="22">
        <f t="shared" si="8"/>
      </c>
    </row>
    <row r="363" spans="1:6" ht="31.5" customHeight="1" hidden="1">
      <c r="A363" s="124">
        <v>2040806</v>
      </c>
      <c r="B363" s="122" t="s">
        <v>355</v>
      </c>
      <c r="C363" s="120"/>
      <c r="D363" s="120"/>
      <c r="E363" s="85"/>
      <c r="F363" s="22">
        <f t="shared" si="8"/>
      </c>
    </row>
    <row r="364" spans="1:6" ht="31.5" customHeight="1" hidden="1">
      <c r="A364" s="124">
        <v>2040807</v>
      </c>
      <c r="B364" s="122" t="s">
        <v>180</v>
      </c>
      <c r="C364" s="120"/>
      <c r="D364" s="120"/>
      <c r="E364" s="85"/>
      <c r="F364" s="22">
        <f t="shared" si="8"/>
      </c>
    </row>
    <row r="365" spans="1:6" ht="31.5" customHeight="1" hidden="1">
      <c r="A365" s="124">
        <v>2040850</v>
      </c>
      <c r="B365" s="122" t="s">
        <v>148</v>
      </c>
      <c r="C365" s="120"/>
      <c r="D365" s="120"/>
      <c r="E365" s="85"/>
      <c r="F365" s="22">
        <f t="shared" si="8"/>
      </c>
    </row>
    <row r="366" spans="1:6" ht="29.25" customHeight="1" hidden="1">
      <c r="A366" s="124">
        <v>2040899</v>
      </c>
      <c r="B366" s="122" t="s">
        <v>356</v>
      </c>
      <c r="C366" s="120"/>
      <c r="D366" s="120"/>
      <c r="E366" s="85"/>
      <c r="F366" s="22">
        <f t="shared" si="8"/>
      </c>
    </row>
    <row r="367" spans="1:6" ht="29.25" customHeight="1" hidden="1">
      <c r="A367" s="129">
        <v>20409</v>
      </c>
      <c r="B367" s="128" t="s">
        <v>357</v>
      </c>
      <c r="C367" s="121"/>
      <c r="D367" s="121"/>
      <c r="E367" s="85"/>
      <c r="F367" s="22">
        <f t="shared" si="8"/>
      </c>
    </row>
    <row r="368" spans="1:6" ht="29.25" customHeight="1" hidden="1">
      <c r="A368" s="124">
        <v>2040901</v>
      </c>
      <c r="B368" s="122" t="s">
        <v>139</v>
      </c>
      <c r="C368" s="120"/>
      <c r="D368" s="120"/>
      <c r="E368" s="85"/>
      <c r="F368" s="22">
        <f t="shared" si="8"/>
      </c>
    </row>
    <row r="369" spans="1:6" ht="29.25" customHeight="1" hidden="1">
      <c r="A369" s="124">
        <v>2040902</v>
      </c>
      <c r="B369" s="122" t="s">
        <v>140</v>
      </c>
      <c r="C369" s="120"/>
      <c r="D369" s="120"/>
      <c r="E369" s="85"/>
      <c r="F369" s="22">
        <f t="shared" si="8"/>
      </c>
    </row>
    <row r="370" spans="1:6" ht="29.25" customHeight="1" hidden="1">
      <c r="A370" s="124">
        <v>2040903</v>
      </c>
      <c r="B370" s="122" t="s">
        <v>141</v>
      </c>
      <c r="C370" s="120"/>
      <c r="D370" s="120"/>
      <c r="E370" s="85"/>
      <c r="F370" s="22">
        <f t="shared" si="8"/>
      </c>
    </row>
    <row r="371" spans="1:6" ht="29.25" customHeight="1" hidden="1">
      <c r="A371" s="124">
        <v>2040904</v>
      </c>
      <c r="B371" s="122" t="s">
        <v>358</v>
      </c>
      <c r="C371" s="120"/>
      <c r="D371" s="120"/>
      <c r="E371" s="85"/>
      <c r="F371" s="22">
        <f t="shared" si="8"/>
      </c>
    </row>
    <row r="372" spans="1:6" ht="29.25" customHeight="1" hidden="1">
      <c r="A372" s="124">
        <v>2040905</v>
      </c>
      <c r="B372" s="122" t="s">
        <v>359</v>
      </c>
      <c r="C372" s="120"/>
      <c r="D372" s="120"/>
      <c r="E372" s="85"/>
      <c r="F372" s="22">
        <f t="shared" si="8"/>
      </c>
    </row>
    <row r="373" spans="1:6" ht="29.25" customHeight="1" hidden="1">
      <c r="A373" s="124">
        <v>2040950</v>
      </c>
      <c r="B373" s="122" t="s">
        <v>148</v>
      </c>
      <c r="C373" s="120"/>
      <c r="D373" s="120"/>
      <c r="E373" s="85"/>
      <c r="F373" s="22">
        <f t="shared" si="8"/>
      </c>
    </row>
    <row r="374" spans="1:6" ht="29.25" customHeight="1" hidden="1">
      <c r="A374" s="124">
        <v>2040999</v>
      </c>
      <c r="B374" s="122" t="s">
        <v>360</v>
      </c>
      <c r="C374" s="120"/>
      <c r="D374" s="120"/>
      <c r="E374" s="85"/>
      <c r="F374" s="22">
        <f t="shared" si="8"/>
      </c>
    </row>
    <row r="375" spans="1:6" ht="29.25" customHeight="1" hidden="1">
      <c r="A375" s="124">
        <v>20410</v>
      </c>
      <c r="B375" s="122" t="s">
        <v>361</v>
      </c>
      <c r="C375" s="120"/>
      <c r="D375" s="120"/>
      <c r="E375" s="85"/>
      <c r="F375" s="22">
        <f t="shared" si="8"/>
      </c>
    </row>
    <row r="376" spans="1:6" ht="29.25" customHeight="1" hidden="1">
      <c r="A376" s="124">
        <v>2041001</v>
      </c>
      <c r="B376" s="122" t="s">
        <v>139</v>
      </c>
      <c r="C376" s="120"/>
      <c r="D376" s="120"/>
      <c r="E376" s="85"/>
      <c r="F376" s="22">
        <f t="shared" si="8"/>
      </c>
    </row>
    <row r="377" spans="1:6" ht="29.25" customHeight="1" hidden="1">
      <c r="A377" s="124">
        <v>2041002</v>
      </c>
      <c r="B377" s="122" t="s">
        <v>140</v>
      </c>
      <c r="C377" s="120"/>
      <c r="D377" s="120"/>
      <c r="E377" s="85"/>
      <c r="F377" s="22">
        <f t="shared" si="8"/>
      </c>
    </row>
    <row r="378" spans="1:6" ht="29.25" customHeight="1" hidden="1">
      <c r="A378" s="124">
        <v>2041006</v>
      </c>
      <c r="B378" s="122" t="s">
        <v>180</v>
      </c>
      <c r="C378" s="120"/>
      <c r="D378" s="120"/>
      <c r="E378" s="85"/>
      <c r="F378" s="22">
        <f t="shared" si="8"/>
      </c>
    </row>
    <row r="379" spans="1:6" ht="29.25" customHeight="1" hidden="1">
      <c r="A379" s="124">
        <v>2041007</v>
      </c>
      <c r="B379" s="122" t="s">
        <v>362</v>
      </c>
      <c r="C379" s="120"/>
      <c r="D379" s="120"/>
      <c r="E379" s="85"/>
      <c r="F379" s="22">
        <f t="shared" si="8"/>
      </c>
    </row>
    <row r="380" spans="1:6" ht="29.25" customHeight="1" hidden="1">
      <c r="A380" s="124">
        <v>2041099</v>
      </c>
      <c r="B380" s="122" t="s">
        <v>363</v>
      </c>
      <c r="C380" s="120"/>
      <c r="D380" s="120"/>
      <c r="E380" s="85"/>
      <c r="F380" s="22">
        <f t="shared" si="8"/>
      </c>
    </row>
    <row r="381" spans="1:6" ht="29.25" customHeight="1">
      <c r="A381" s="118">
        <v>20499</v>
      </c>
      <c r="B381" s="122" t="s">
        <v>364</v>
      </c>
      <c r="C381" s="120">
        <v>25</v>
      </c>
      <c r="D381" s="120">
        <f>D382+D383</f>
        <v>34</v>
      </c>
      <c r="E381" s="85">
        <f>D381-C381</f>
        <v>9</v>
      </c>
      <c r="F381" s="22">
        <f t="shared" si="8"/>
        <v>36</v>
      </c>
    </row>
    <row r="382" spans="1:6" ht="29.25" customHeight="1" hidden="1">
      <c r="A382" s="124">
        <v>2049902</v>
      </c>
      <c r="B382" s="122" t="s">
        <v>365</v>
      </c>
      <c r="C382" s="120"/>
      <c r="D382" s="120"/>
      <c r="E382" s="85"/>
      <c r="F382" s="22">
        <f t="shared" si="8"/>
      </c>
    </row>
    <row r="383" spans="1:6" ht="29.25" customHeight="1">
      <c r="A383" s="118">
        <v>2049999</v>
      </c>
      <c r="B383" s="122" t="s">
        <v>366</v>
      </c>
      <c r="C383" s="120">
        <v>25</v>
      </c>
      <c r="D383" s="120">
        <v>34</v>
      </c>
      <c r="E383" s="85">
        <f>D383-C383</f>
        <v>9</v>
      </c>
      <c r="F383" s="22">
        <f t="shared" si="8"/>
        <v>36</v>
      </c>
    </row>
    <row r="384" spans="1:6" ht="29.25" customHeight="1">
      <c r="A384" s="136">
        <v>205</v>
      </c>
      <c r="B384" s="119" t="s">
        <v>367</v>
      </c>
      <c r="C384" s="205">
        <v>29044</v>
      </c>
      <c r="D384" s="205">
        <f>D385+D390+D397+D403+D409+D413+D417+D421+D427+D434</f>
        <v>29560</v>
      </c>
      <c r="E384" s="97">
        <f>D384-C384</f>
        <v>516</v>
      </c>
      <c r="F384" s="29">
        <f t="shared" si="8"/>
        <v>1.7766147913510535</v>
      </c>
    </row>
    <row r="385" spans="1:6" ht="29.25" customHeight="1">
      <c r="A385" s="118">
        <v>20501</v>
      </c>
      <c r="B385" s="122" t="s">
        <v>368</v>
      </c>
      <c r="C385" s="120">
        <v>407</v>
      </c>
      <c r="D385" s="120">
        <f>SUM(D386:D389)</f>
        <v>420</v>
      </c>
      <c r="E385" s="85">
        <f>D385-C385</f>
        <v>13</v>
      </c>
      <c r="F385" s="22">
        <f t="shared" si="8"/>
        <v>3.194103194103194</v>
      </c>
    </row>
    <row r="386" spans="1:6" ht="29.25" customHeight="1">
      <c r="A386" s="118">
        <v>2050101</v>
      </c>
      <c r="B386" s="122" t="s">
        <v>139</v>
      </c>
      <c r="C386" s="120">
        <v>318</v>
      </c>
      <c r="D386" s="120">
        <v>379</v>
      </c>
      <c r="E386" s="85">
        <f>D386-C386</f>
        <v>61</v>
      </c>
      <c r="F386" s="22">
        <f t="shared" si="8"/>
        <v>19.18238993710692</v>
      </c>
    </row>
    <row r="387" spans="1:6" ht="29.25" customHeight="1">
      <c r="A387" s="118">
        <v>2050102</v>
      </c>
      <c r="B387" s="122" t="s">
        <v>140</v>
      </c>
      <c r="C387" s="120">
        <v>89</v>
      </c>
      <c r="D387" s="120">
        <v>29</v>
      </c>
      <c r="E387" s="85">
        <f>D387-C387</f>
        <v>-60</v>
      </c>
      <c r="F387" s="22">
        <f t="shared" si="8"/>
        <v>-67.41573033707866</v>
      </c>
    </row>
    <row r="388" spans="1:6" ht="29.25" customHeight="1" hidden="1">
      <c r="A388" s="124">
        <v>2050103</v>
      </c>
      <c r="B388" s="122" t="s">
        <v>141</v>
      </c>
      <c r="C388" s="120"/>
      <c r="D388" s="120"/>
      <c r="E388" s="85"/>
      <c r="F388" s="22">
        <f t="shared" si="8"/>
      </c>
    </row>
    <row r="389" spans="1:6" ht="29.25" customHeight="1">
      <c r="A389" s="118">
        <v>2050199</v>
      </c>
      <c r="B389" s="122" t="s">
        <v>369</v>
      </c>
      <c r="C389" s="120"/>
      <c r="D389" s="120">
        <v>12</v>
      </c>
      <c r="E389" s="85">
        <f aca="true" t="shared" si="9" ref="E389:E394">D389-C389</f>
        <v>12</v>
      </c>
      <c r="F389" s="22">
        <f t="shared" si="8"/>
      </c>
    </row>
    <row r="390" spans="1:6" ht="29.25" customHeight="1">
      <c r="A390" s="118">
        <v>20502</v>
      </c>
      <c r="B390" s="122" t="s">
        <v>370</v>
      </c>
      <c r="C390" s="120">
        <v>26541</v>
      </c>
      <c r="D390" s="120">
        <f>SUM(D391:D396)</f>
        <v>24245</v>
      </c>
      <c r="E390" s="85">
        <f t="shared" si="9"/>
        <v>-2296</v>
      </c>
      <c r="F390" s="22">
        <f t="shared" si="8"/>
        <v>-8.650766738254022</v>
      </c>
    </row>
    <row r="391" spans="1:6" ht="29.25" customHeight="1">
      <c r="A391" s="118">
        <v>2050201</v>
      </c>
      <c r="B391" s="122" t="s">
        <v>371</v>
      </c>
      <c r="C391" s="120">
        <v>833</v>
      </c>
      <c r="D391" s="120">
        <v>1019</v>
      </c>
      <c r="E391" s="85">
        <f t="shared" si="9"/>
        <v>186</v>
      </c>
      <c r="F391" s="22">
        <f aca="true" t="shared" si="10" ref="F391:F454">IF(AND((D391-C391)&lt;&gt;0,C391&lt;&gt;0),(D391-C391)/C391*100,"")</f>
        <v>22.328931572629052</v>
      </c>
    </row>
    <row r="392" spans="1:6" ht="29.25" customHeight="1">
      <c r="A392" s="118">
        <v>2050202</v>
      </c>
      <c r="B392" s="122" t="s">
        <v>372</v>
      </c>
      <c r="C392" s="120">
        <v>14177</v>
      </c>
      <c r="D392" s="120">
        <v>12076</v>
      </c>
      <c r="E392" s="85">
        <f t="shared" si="9"/>
        <v>-2101</v>
      </c>
      <c r="F392" s="22">
        <f t="shared" si="10"/>
        <v>-14.81977851449531</v>
      </c>
    </row>
    <row r="393" spans="1:6" ht="29.25" customHeight="1">
      <c r="A393" s="118">
        <v>2050203</v>
      </c>
      <c r="B393" s="122" t="s">
        <v>373</v>
      </c>
      <c r="C393" s="120">
        <v>9158</v>
      </c>
      <c r="D393" s="120">
        <v>8538</v>
      </c>
      <c r="E393" s="85">
        <f t="shared" si="9"/>
        <v>-620</v>
      </c>
      <c r="F393" s="22">
        <f t="shared" si="10"/>
        <v>-6.770037126010046</v>
      </c>
    </row>
    <row r="394" spans="1:6" ht="29.25" customHeight="1">
      <c r="A394" s="118">
        <v>2050204</v>
      </c>
      <c r="B394" s="122" t="s">
        <v>374</v>
      </c>
      <c r="C394" s="120">
        <v>2361</v>
      </c>
      <c r="D394" s="120">
        <v>2579</v>
      </c>
      <c r="E394" s="85">
        <f t="shared" si="9"/>
        <v>218</v>
      </c>
      <c r="F394" s="22">
        <f t="shared" si="10"/>
        <v>9.233375688267683</v>
      </c>
    </row>
    <row r="395" spans="1:6" ht="29.25" customHeight="1">
      <c r="A395" s="124">
        <v>2050205</v>
      </c>
      <c r="B395" s="122" t="s">
        <v>375</v>
      </c>
      <c r="C395" s="120"/>
      <c r="D395" s="120">
        <v>13</v>
      </c>
      <c r="E395" s="85"/>
      <c r="F395" s="22">
        <f t="shared" si="10"/>
      </c>
    </row>
    <row r="396" spans="1:6" ht="29.25" customHeight="1">
      <c r="A396" s="118">
        <v>2050299</v>
      </c>
      <c r="B396" s="122" t="s">
        <v>376</v>
      </c>
      <c r="C396" s="120">
        <v>12</v>
      </c>
      <c r="D396" s="120">
        <v>20</v>
      </c>
      <c r="E396" s="85">
        <f>D396-C396</f>
        <v>8</v>
      </c>
      <c r="F396" s="22">
        <f t="shared" si="10"/>
        <v>66.66666666666666</v>
      </c>
    </row>
    <row r="397" spans="1:6" ht="29.25" customHeight="1">
      <c r="A397" s="118">
        <v>20503</v>
      </c>
      <c r="B397" s="122" t="s">
        <v>377</v>
      </c>
      <c r="C397" s="120">
        <v>715</v>
      </c>
      <c r="D397" s="120">
        <f>SUM(D398:D402)</f>
        <v>772</v>
      </c>
      <c r="E397" s="85">
        <f>D397-C397</f>
        <v>57</v>
      </c>
      <c r="F397" s="22">
        <f t="shared" si="10"/>
        <v>7.972027972027972</v>
      </c>
    </row>
    <row r="398" spans="1:6" ht="29.25" customHeight="1" hidden="1">
      <c r="A398" s="124">
        <v>2050301</v>
      </c>
      <c r="B398" s="122" t="s">
        <v>378</v>
      </c>
      <c r="C398" s="120"/>
      <c r="D398" s="120"/>
      <c r="E398" s="85"/>
      <c r="F398" s="22">
        <f t="shared" si="10"/>
      </c>
    </row>
    <row r="399" spans="1:6" ht="29.25" customHeight="1">
      <c r="A399" s="118">
        <v>2050302</v>
      </c>
      <c r="B399" s="122" t="s">
        <v>379</v>
      </c>
      <c r="C399" s="120">
        <v>715</v>
      </c>
      <c r="D399" s="120">
        <v>772</v>
      </c>
      <c r="E399" s="85">
        <f>D399-C399</f>
        <v>57</v>
      </c>
      <c r="F399" s="22">
        <f t="shared" si="10"/>
        <v>7.972027972027972</v>
      </c>
    </row>
    <row r="400" spans="1:6" ht="29.25" customHeight="1" hidden="1">
      <c r="A400" s="124">
        <v>2050303</v>
      </c>
      <c r="B400" s="122" t="s">
        <v>380</v>
      </c>
      <c r="C400" s="120"/>
      <c r="D400" s="120"/>
      <c r="E400" s="85"/>
      <c r="F400" s="22">
        <f t="shared" si="10"/>
      </c>
    </row>
    <row r="401" spans="1:6" ht="29.25" customHeight="1" hidden="1">
      <c r="A401" s="124">
        <v>2050305</v>
      </c>
      <c r="B401" s="122" t="s">
        <v>381</v>
      </c>
      <c r="C401" s="120"/>
      <c r="D401" s="120"/>
      <c r="E401" s="85"/>
      <c r="F401" s="22">
        <f t="shared" si="10"/>
      </c>
    </row>
    <row r="402" spans="1:6" ht="29.25" customHeight="1" hidden="1">
      <c r="A402" s="124">
        <v>2050399</v>
      </c>
      <c r="B402" s="122" t="s">
        <v>382</v>
      </c>
      <c r="C402" s="120"/>
      <c r="D402" s="120"/>
      <c r="E402" s="85"/>
      <c r="F402" s="22">
        <f t="shared" si="10"/>
      </c>
    </row>
    <row r="403" spans="1:6" ht="29.25" customHeight="1" hidden="1">
      <c r="A403" s="124">
        <v>20504</v>
      </c>
      <c r="B403" s="122" t="s">
        <v>383</v>
      </c>
      <c r="C403" s="120"/>
      <c r="D403" s="120"/>
      <c r="E403" s="85"/>
      <c r="F403" s="22">
        <f t="shared" si="10"/>
      </c>
    </row>
    <row r="404" spans="1:6" ht="29.25" customHeight="1" hidden="1">
      <c r="A404" s="124">
        <v>2050401</v>
      </c>
      <c r="B404" s="122" t="s">
        <v>384</v>
      </c>
      <c r="C404" s="120"/>
      <c r="D404" s="120"/>
      <c r="E404" s="85"/>
      <c r="F404" s="22">
        <f t="shared" si="10"/>
      </c>
    </row>
    <row r="405" spans="1:6" ht="29.25" customHeight="1" hidden="1">
      <c r="A405" s="124">
        <v>2050402</v>
      </c>
      <c r="B405" s="122" t="s">
        <v>385</v>
      </c>
      <c r="C405" s="120"/>
      <c r="D405" s="120"/>
      <c r="E405" s="85"/>
      <c r="F405" s="22">
        <f t="shared" si="10"/>
      </c>
    </row>
    <row r="406" spans="1:6" ht="29.25" customHeight="1" hidden="1">
      <c r="A406" s="124">
        <v>2050403</v>
      </c>
      <c r="B406" s="122" t="s">
        <v>386</v>
      </c>
      <c r="C406" s="120"/>
      <c r="D406" s="120"/>
      <c r="E406" s="85"/>
      <c r="F406" s="22">
        <f t="shared" si="10"/>
      </c>
    </row>
    <row r="407" spans="1:6" ht="29.25" customHeight="1" hidden="1">
      <c r="A407" s="124">
        <v>2050404</v>
      </c>
      <c r="B407" s="122" t="s">
        <v>387</v>
      </c>
      <c r="C407" s="120"/>
      <c r="D407" s="120"/>
      <c r="E407" s="85"/>
      <c r="F407" s="22">
        <f t="shared" si="10"/>
      </c>
    </row>
    <row r="408" spans="1:6" ht="29.25" customHeight="1" hidden="1">
      <c r="A408" s="124">
        <v>2050499</v>
      </c>
      <c r="B408" s="122" t="s">
        <v>388</v>
      </c>
      <c r="C408" s="120"/>
      <c r="D408" s="120"/>
      <c r="E408" s="85"/>
      <c r="F408" s="22">
        <f t="shared" si="10"/>
      </c>
    </row>
    <row r="409" spans="1:6" ht="29.25" customHeight="1" hidden="1">
      <c r="A409" s="124">
        <v>20505</v>
      </c>
      <c r="B409" s="122" t="s">
        <v>389</v>
      </c>
      <c r="C409" s="120"/>
      <c r="D409" s="120"/>
      <c r="E409" s="85"/>
      <c r="F409" s="22">
        <f t="shared" si="10"/>
      </c>
    </row>
    <row r="410" spans="1:6" ht="29.25" customHeight="1" hidden="1">
      <c r="A410" s="124">
        <v>2050501</v>
      </c>
      <c r="B410" s="122" t="s">
        <v>390</v>
      </c>
      <c r="C410" s="120"/>
      <c r="D410" s="120"/>
      <c r="E410" s="85"/>
      <c r="F410" s="22">
        <f t="shared" si="10"/>
      </c>
    </row>
    <row r="411" spans="1:6" ht="29.25" customHeight="1" hidden="1">
      <c r="A411" s="124">
        <v>2050502</v>
      </c>
      <c r="B411" s="122" t="s">
        <v>391</v>
      </c>
      <c r="C411" s="120"/>
      <c r="D411" s="120"/>
      <c r="E411" s="85"/>
      <c r="F411" s="22">
        <f t="shared" si="10"/>
      </c>
    </row>
    <row r="412" spans="1:6" ht="29.25" customHeight="1" hidden="1">
      <c r="A412" s="124">
        <v>2050599</v>
      </c>
      <c r="B412" s="122" t="s">
        <v>392</v>
      </c>
      <c r="C412" s="120"/>
      <c r="D412" s="120"/>
      <c r="E412" s="85"/>
      <c r="F412" s="22">
        <f t="shared" si="10"/>
      </c>
    </row>
    <row r="413" spans="1:6" ht="29.25" customHeight="1" hidden="1">
      <c r="A413" s="124">
        <v>20506</v>
      </c>
      <c r="B413" s="122" t="s">
        <v>393</v>
      </c>
      <c r="C413" s="120"/>
      <c r="D413" s="120"/>
      <c r="E413" s="85"/>
      <c r="F413" s="22">
        <f t="shared" si="10"/>
      </c>
    </row>
    <row r="414" spans="1:6" ht="29.25" customHeight="1" hidden="1">
      <c r="A414" s="124">
        <v>2050601</v>
      </c>
      <c r="B414" s="122" t="s">
        <v>394</v>
      </c>
      <c r="C414" s="120"/>
      <c r="D414" s="120"/>
      <c r="E414" s="85"/>
      <c r="F414" s="22">
        <f t="shared" si="10"/>
      </c>
    </row>
    <row r="415" spans="1:6" ht="29.25" customHeight="1" hidden="1">
      <c r="A415" s="124">
        <v>2050602</v>
      </c>
      <c r="B415" s="122" t="s">
        <v>395</v>
      </c>
      <c r="C415" s="120"/>
      <c r="D415" s="120"/>
      <c r="E415" s="85"/>
      <c r="F415" s="22">
        <f t="shared" si="10"/>
      </c>
    </row>
    <row r="416" spans="1:6" ht="29.25" customHeight="1" hidden="1">
      <c r="A416" s="124">
        <v>2050699</v>
      </c>
      <c r="B416" s="122" t="s">
        <v>396</v>
      </c>
      <c r="C416" s="120"/>
      <c r="D416" s="120"/>
      <c r="E416" s="85"/>
      <c r="F416" s="22">
        <f t="shared" si="10"/>
      </c>
    </row>
    <row r="417" spans="1:6" ht="31.5" customHeight="1">
      <c r="A417" s="118">
        <v>20507</v>
      </c>
      <c r="B417" s="122" t="s">
        <v>397</v>
      </c>
      <c r="C417" s="120">
        <v>60</v>
      </c>
      <c r="D417" s="120">
        <f>SUM(D418:D420)</f>
        <v>40</v>
      </c>
      <c r="E417" s="85">
        <f>D417-C417</f>
        <v>-20</v>
      </c>
      <c r="F417" s="22">
        <f t="shared" si="10"/>
        <v>-33.33333333333333</v>
      </c>
    </row>
    <row r="418" spans="1:6" ht="31.5" customHeight="1">
      <c r="A418" s="118">
        <v>2050701</v>
      </c>
      <c r="B418" s="122" t="s">
        <v>398</v>
      </c>
      <c r="C418" s="120">
        <v>60</v>
      </c>
      <c r="D418" s="120">
        <v>40</v>
      </c>
      <c r="E418" s="85">
        <f>D418-C418</f>
        <v>-20</v>
      </c>
      <c r="F418" s="22">
        <f t="shared" si="10"/>
        <v>-33.33333333333333</v>
      </c>
    </row>
    <row r="419" spans="1:6" ht="31.5" customHeight="1" hidden="1">
      <c r="A419" s="124">
        <v>2050702</v>
      </c>
      <c r="B419" s="122" t="s">
        <v>399</v>
      </c>
      <c r="C419" s="120"/>
      <c r="D419" s="120"/>
      <c r="E419" s="85"/>
      <c r="F419" s="22">
        <f t="shared" si="10"/>
      </c>
    </row>
    <row r="420" spans="1:6" ht="29.25" customHeight="1" hidden="1">
      <c r="A420" s="124">
        <v>2050799</v>
      </c>
      <c r="B420" s="122" t="s">
        <v>400</v>
      </c>
      <c r="C420" s="120"/>
      <c r="D420" s="120"/>
      <c r="E420" s="85"/>
      <c r="F420" s="22">
        <f t="shared" si="10"/>
      </c>
    </row>
    <row r="421" spans="1:6" ht="29.25" customHeight="1">
      <c r="A421" s="118">
        <v>20508</v>
      </c>
      <c r="B421" s="122" t="s">
        <v>401</v>
      </c>
      <c r="C421" s="120">
        <v>525</v>
      </c>
      <c r="D421" s="120">
        <f>SUM(D422:D426)</f>
        <v>529</v>
      </c>
      <c r="E421" s="85">
        <f>D421-C421</f>
        <v>4</v>
      </c>
      <c r="F421" s="22">
        <f t="shared" si="10"/>
        <v>0.7619047619047619</v>
      </c>
    </row>
    <row r="422" spans="1:6" ht="29.25" customHeight="1">
      <c r="A422" s="118">
        <v>2050801</v>
      </c>
      <c r="B422" s="122" t="s">
        <v>402</v>
      </c>
      <c r="C422" s="120">
        <v>315</v>
      </c>
      <c r="D422" s="120">
        <v>337</v>
      </c>
      <c r="E422" s="85">
        <f>D422-C422</f>
        <v>22</v>
      </c>
      <c r="F422" s="22">
        <f t="shared" si="10"/>
        <v>6.984126984126984</v>
      </c>
    </row>
    <row r="423" spans="1:6" ht="29.25" customHeight="1">
      <c r="A423" s="118">
        <v>2050802</v>
      </c>
      <c r="B423" s="122" t="s">
        <v>403</v>
      </c>
      <c r="C423" s="120">
        <v>210</v>
      </c>
      <c r="D423" s="120">
        <v>192</v>
      </c>
      <c r="E423" s="85">
        <f>D423-C423</f>
        <v>-18</v>
      </c>
      <c r="F423" s="22">
        <f t="shared" si="10"/>
        <v>-8.571428571428571</v>
      </c>
    </row>
    <row r="424" spans="1:6" ht="29.25" customHeight="1" hidden="1">
      <c r="A424" s="124">
        <v>2050803</v>
      </c>
      <c r="B424" s="122" t="s">
        <v>404</v>
      </c>
      <c r="C424" s="120"/>
      <c r="D424" s="120"/>
      <c r="E424" s="85"/>
      <c r="F424" s="22">
        <f t="shared" si="10"/>
      </c>
    </row>
    <row r="425" spans="1:6" ht="29.25" customHeight="1" hidden="1">
      <c r="A425" s="124">
        <v>2050804</v>
      </c>
      <c r="B425" s="122" t="s">
        <v>405</v>
      </c>
      <c r="C425" s="120"/>
      <c r="D425" s="120"/>
      <c r="E425" s="85"/>
      <c r="F425" s="22">
        <f t="shared" si="10"/>
      </c>
    </row>
    <row r="426" spans="1:6" ht="29.25" customHeight="1" hidden="1">
      <c r="A426" s="124">
        <v>2050899</v>
      </c>
      <c r="B426" s="122" t="s">
        <v>406</v>
      </c>
      <c r="C426" s="120"/>
      <c r="D426" s="120"/>
      <c r="E426" s="85"/>
      <c r="F426" s="22">
        <f t="shared" si="10"/>
      </c>
    </row>
    <row r="427" spans="1:6" ht="29.25" customHeight="1">
      <c r="A427" s="118">
        <v>20509</v>
      </c>
      <c r="B427" s="122" t="s">
        <v>407</v>
      </c>
      <c r="C427" s="120">
        <v>796</v>
      </c>
      <c r="D427" s="120">
        <f>SUM(D428:D433)</f>
        <v>54</v>
      </c>
      <c r="E427" s="85">
        <f>D427-C427</f>
        <v>-742</v>
      </c>
      <c r="F427" s="22">
        <f t="shared" si="10"/>
        <v>-93.21608040201005</v>
      </c>
    </row>
    <row r="428" spans="1:6" ht="29.25" customHeight="1" hidden="1">
      <c r="A428" s="124">
        <v>2050901</v>
      </c>
      <c r="B428" s="122" t="s">
        <v>408</v>
      </c>
      <c r="C428" s="120"/>
      <c r="D428" s="120"/>
      <c r="E428" s="85"/>
      <c r="F428" s="22">
        <f t="shared" si="10"/>
      </c>
    </row>
    <row r="429" spans="1:6" ht="29.25" customHeight="1" hidden="1">
      <c r="A429" s="124">
        <v>2050902</v>
      </c>
      <c r="B429" s="122" t="s">
        <v>409</v>
      </c>
      <c r="C429" s="120"/>
      <c r="D429" s="120"/>
      <c r="E429" s="85"/>
      <c r="F429" s="22">
        <f t="shared" si="10"/>
      </c>
    </row>
    <row r="430" spans="1:6" ht="29.25" customHeight="1" hidden="1">
      <c r="A430" s="124">
        <v>2050903</v>
      </c>
      <c r="B430" s="122" t="s">
        <v>410</v>
      </c>
      <c r="C430" s="120"/>
      <c r="D430" s="120"/>
      <c r="E430" s="85"/>
      <c r="F430" s="22">
        <f t="shared" si="10"/>
      </c>
    </row>
    <row r="431" spans="1:6" ht="29.25" customHeight="1" hidden="1">
      <c r="A431" s="124">
        <v>2050904</v>
      </c>
      <c r="B431" s="122" t="s">
        <v>411</v>
      </c>
      <c r="C431" s="120"/>
      <c r="D431" s="120"/>
      <c r="E431" s="85"/>
      <c r="F431" s="22">
        <f t="shared" si="10"/>
      </c>
    </row>
    <row r="432" spans="1:6" ht="29.25" customHeight="1" hidden="1">
      <c r="A432" s="124">
        <v>2050905</v>
      </c>
      <c r="B432" s="122" t="s">
        <v>412</v>
      </c>
      <c r="C432" s="120"/>
      <c r="D432" s="120"/>
      <c r="E432" s="85"/>
      <c r="F432" s="22">
        <f t="shared" si="10"/>
      </c>
    </row>
    <row r="433" spans="1:6" ht="29.25" customHeight="1">
      <c r="A433" s="118">
        <v>2050999</v>
      </c>
      <c r="B433" s="122" t="s">
        <v>413</v>
      </c>
      <c r="C433" s="120">
        <v>796</v>
      </c>
      <c r="D433" s="120">
        <v>54</v>
      </c>
      <c r="E433" s="85">
        <f>D433-C433</f>
        <v>-742</v>
      </c>
      <c r="F433" s="22">
        <f t="shared" si="10"/>
        <v>-93.21608040201005</v>
      </c>
    </row>
    <row r="434" spans="1:6" ht="29.25" customHeight="1">
      <c r="A434" s="124">
        <v>20599</v>
      </c>
      <c r="B434" s="122" t="s">
        <v>414</v>
      </c>
      <c r="C434" s="120"/>
      <c r="D434" s="120">
        <f>D435</f>
        <v>3500</v>
      </c>
      <c r="E434" s="85"/>
      <c r="F434" s="22">
        <f t="shared" si="10"/>
      </c>
    </row>
    <row r="435" spans="1:6" ht="29.25" customHeight="1">
      <c r="A435" s="124">
        <v>2059999</v>
      </c>
      <c r="B435" s="122" t="s">
        <v>415</v>
      </c>
      <c r="C435" s="120"/>
      <c r="D435" s="120">
        <v>3500</v>
      </c>
      <c r="E435" s="85"/>
      <c r="F435" s="22">
        <f t="shared" si="10"/>
      </c>
    </row>
    <row r="436" spans="1:6" ht="29.25" customHeight="1">
      <c r="A436" s="136">
        <v>206</v>
      </c>
      <c r="B436" s="119" t="s">
        <v>416</v>
      </c>
      <c r="C436" s="205">
        <v>614</v>
      </c>
      <c r="D436" s="205">
        <f>SUM(D437,D442,D451,D457,D462,D467,D472,D479,D483,D487)</f>
        <v>622</v>
      </c>
      <c r="E436" s="97">
        <f>D436-C436</f>
        <v>8</v>
      </c>
      <c r="F436" s="29">
        <f t="shared" si="10"/>
        <v>1.3029315960912053</v>
      </c>
    </row>
    <row r="437" spans="1:6" ht="29.25" customHeight="1">
      <c r="A437" s="118">
        <v>20601</v>
      </c>
      <c r="B437" s="122" t="s">
        <v>417</v>
      </c>
      <c r="C437" s="120">
        <v>111</v>
      </c>
      <c r="D437" s="120">
        <f>SUM(D438:D441)</f>
        <v>161</v>
      </c>
      <c r="E437" s="85">
        <f>D437-C437</f>
        <v>50</v>
      </c>
      <c r="F437" s="22">
        <f t="shared" si="10"/>
        <v>45.04504504504504</v>
      </c>
    </row>
    <row r="438" spans="1:6" ht="33" customHeight="1">
      <c r="A438" s="118">
        <v>2060101</v>
      </c>
      <c r="B438" s="122" t="s">
        <v>139</v>
      </c>
      <c r="C438" s="120">
        <v>111</v>
      </c>
      <c r="D438" s="120">
        <v>131</v>
      </c>
      <c r="E438" s="85">
        <f>D438-C438</f>
        <v>20</v>
      </c>
      <c r="F438" s="22">
        <f t="shared" si="10"/>
        <v>18.01801801801802</v>
      </c>
    </row>
    <row r="439" spans="1:6" ht="33" customHeight="1">
      <c r="A439" s="124">
        <v>2060102</v>
      </c>
      <c r="B439" s="122" t="s">
        <v>140</v>
      </c>
      <c r="C439" s="120"/>
      <c r="D439" s="120">
        <v>30</v>
      </c>
      <c r="E439" s="85"/>
      <c r="F439" s="22">
        <f t="shared" si="10"/>
      </c>
    </row>
    <row r="440" spans="1:6" ht="30" customHeight="1" hidden="1">
      <c r="A440" s="124">
        <v>2060103</v>
      </c>
      <c r="B440" s="122" t="s">
        <v>141</v>
      </c>
      <c r="C440" s="120"/>
      <c r="D440" s="120"/>
      <c r="E440" s="85"/>
      <c r="F440" s="22">
        <f t="shared" si="10"/>
      </c>
    </row>
    <row r="441" spans="1:6" ht="28.5" customHeight="1" hidden="1">
      <c r="A441" s="124">
        <v>2060199</v>
      </c>
      <c r="B441" s="122" t="s">
        <v>418</v>
      </c>
      <c r="C441" s="120"/>
      <c r="D441" s="120"/>
      <c r="E441" s="85"/>
      <c r="F441" s="22">
        <f t="shared" si="10"/>
      </c>
    </row>
    <row r="442" spans="1:6" ht="32.25" customHeight="1" hidden="1">
      <c r="A442" s="124">
        <v>20602</v>
      </c>
      <c r="B442" s="122" t="s">
        <v>419</v>
      </c>
      <c r="C442" s="120"/>
      <c r="D442" s="120"/>
      <c r="E442" s="85"/>
      <c r="F442" s="22">
        <f t="shared" si="10"/>
      </c>
    </row>
    <row r="443" spans="1:6" ht="32.25" customHeight="1" hidden="1">
      <c r="A443" s="124">
        <v>2060201</v>
      </c>
      <c r="B443" s="122" t="s">
        <v>420</v>
      </c>
      <c r="C443" s="120"/>
      <c r="D443" s="120"/>
      <c r="E443" s="85"/>
      <c r="F443" s="22">
        <f t="shared" si="10"/>
      </c>
    </row>
    <row r="444" spans="1:6" ht="32.25" customHeight="1" hidden="1">
      <c r="A444" s="124">
        <v>2060203</v>
      </c>
      <c r="B444" s="122" t="s">
        <v>421</v>
      </c>
      <c r="C444" s="120"/>
      <c r="D444" s="120"/>
      <c r="E444" s="85"/>
      <c r="F444" s="22">
        <f t="shared" si="10"/>
      </c>
    </row>
    <row r="445" spans="1:6" ht="29.25" customHeight="1" hidden="1">
      <c r="A445" s="124">
        <v>2060204</v>
      </c>
      <c r="B445" s="122" t="s">
        <v>422</v>
      </c>
      <c r="C445" s="120"/>
      <c r="D445" s="120"/>
      <c r="E445" s="85"/>
      <c r="F445" s="22">
        <f t="shared" si="10"/>
      </c>
    </row>
    <row r="446" spans="1:6" ht="29.25" customHeight="1" hidden="1">
      <c r="A446" s="124">
        <v>2060205</v>
      </c>
      <c r="B446" s="122" t="s">
        <v>423</v>
      </c>
      <c r="C446" s="120"/>
      <c r="D446" s="120"/>
      <c r="E446" s="85"/>
      <c r="F446" s="22">
        <f t="shared" si="10"/>
      </c>
    </row>
    <row r="447" spans="1:6" ht="29.25" customHeight="1" hidden="1">
      <c r="A447" s="124">
        <v>2060206</v>
      </c>
      <c r="B447" s="122" t="s">
        <v>424</v>
      </c>
      <c r="C447" s="120"/>
      <c r="D447" s="120"/>
      <c r="E447" s="85"/>
      <c r="F447" s="22">
        <f t="shared" si="10"/>
      </c>
    </row>
    <row r="448" spans="1:6" ht="29.25" customHeight="1" hidden="1">
      <c r="A448" s="124">
        <v>2060207</v>
      </c>
      <c r="B448" s="122" t="s">
        <v>425</v>
      </c>
      <c r="C448" s="120"/>
      <c r="D448" s="120"/>
      <c r="E448" s="85"/>
      <c r="F448" s="22">
        <f t="shared" si="10"/>
      </c>
    </row>
    <row r="449" spans="1:6" ht="29.25" customHeight="1" hidden="1">
      <c r="A449" s="124">
        <v>2060208</v>
      </c>
      <c r="B449" s="122" t="s">
        <v>426</v>
      </c>
      <c r="C449" s="120"/>
      <c r="D449" s="120"/>
      <c r="E449" s="85"/>
      <c r="F449" s="22">
        <f t="shared" si="10"/>
      </c>
    </row>
    <row r="450" spans="1:6" ht="29.25" customHeight="1" hidden="1">
      <c r="A450" s="124">
        <v>2060299</v>
      </c>
      <c r="B450" s="122" t="s">
        <v>427</v>
      </c>
      <c r="C450" s="120"/>
      <c r="D450" s="120"/>
      <c r="E450" s="85"/>
      <c r="F450" s="22">
        <f t="shared" si="10"/>
      </c>
    </row>
    <row r="451" spans="1:6" ht="29.25" customHeight="1" hidden="1">
      <c r="A451" s="124">
        <v>20603</v>
      </c>
      <c r="B451" s="122" t="s">
        <v>428</v>
      </c>
      <c r="C451" s="120"/>
      <c r="D451" s="120"/>
      <c r="E451" s="85"/>
      <c r="F451" s="22">
        <f t="shared" si="10"/>
      </c>
    </row>
    <row r="452" spans="1:6" ht="29.25" customHeight="1" hidden="1">
      <c r="A452" s="124">
        <v>2060301</v>
      </c>
      <c r="B452" s="122" t="s">
        <v>420</v>
      </c>
      <c r="C452" s="120"/>
      <c r="D452" s="120"/>
      <c r="E452" s="85"/>
      <c r="F452" s="22">
        <f t="shared" si="10"/>
      </c>
    </row>
    <row r="453" spans="1:6" ht="29.25" customHeight="1" hidden="1">
      <c r="A453" s="124">
        <v>2060302</v>
      </c>
      <c r="B453" s="122" t="s">
        <v>429</v>
      </c>
      <c r="C453" s="120"/>
      <c r="D453" s="120"/>
      <c r="E453" s="85"/>
      <c r="F453" s="22">
        <f t="shared" si="10"/>
      </c>
    </row>
    <row r="454" spans="1:6" ht="29.25" customHeight="1" hidden="1">
      <c r="A454" s="131">
        <v>2060303</v>
      </c>
      <c r="B454" s="132" t="s">
        <v>430</v>
      </c>
      <c r="C454" s="133"/>
      <c r="D454" s="133"/>
      <c r="E454" s="85"/>
      <c r="F454" s="22">
        <f t="shared" si="10"/>
      </c>
    </row>
    <row r="455" spans="1:6" ht="29.25" customHeight="1" hidden="1">
      <c r="A455" s="124">
        <v>2060304</v>
      </c>
      <c r="B455" s="122" t="s">
        <v>431</v>
      </c>
      <c r="C455" s="120"/>
      <c r="D455" s="120"/>
      <c r="E455" s="85"/>
      <c r="F455" s="22">
        <f aca="true" t="shared" si="11" ref="F455:F518">IF(AND((D455-C455)&lt;&gt;0,C455&lt;&gt;0),(D455-C455)/C455*100,"")</f>
      </c>
    </row>
    <row r="456" spans="1:6" ht="29.25" customHeight="1" hidden="1">
      <c r="A456" s="124">
        <v>2060399</v>
      </c>
      <c r="B456" s="122" t="s">
        <v>432</v>
      </c>
      <c r="C456" s="120"/>
      <c r="D456" s="120"/>
      <c r="E456" s="85"/>
      <c r="F456" s="22">
        <f t="shared" si="11"/>
      </c>
    </row>
    <row r="457" spans="1:6" ht="29.25" customHeight="1">
      <c r="A457" s="118">
        <v>20604</v>
      </c>
      <c r="B457" s="122" t="s">
        <v>433</v>
      </c>
      <c r="C457" s="120">
        <v>384</v>
      </c>
      <c r="D457" s="120">
        <f>SUM(D458:D461)</f>
        <v>377</v>
      </c>
      <c r="E457" s="85">
        <f>D457-C457</f>
        <v>-7</v>
      </c>
      <c r="F457" s="22">
        <f t="shared" si="11"/>
        <v>-1.8229166666666667</v>
      </c>
    </row>
    <row r="458" spans="1:6" ht="29.25" customHeight="1" hidden="1">
      <c r="A458" s="124">
        <v>2060401</v>
      </c>
      <c r="B458" s="122" t="s">
        <v>420</v>
      </c>
      <c r="C458" s="120"/>
      <c r="D458" s="120"/>
      <c r="E458" s="85"/>
      <c r="F458" s="22">
        <f t="shared" si="11"/>
      </c>
    </row>
    <row r="459" spans="1:6" ht="29.25" customHeight="1">
      <c r="A459" s="118">
        <v>2060404</v>
      </c>
      <c r="B459" s="122" t="s">
        <v>434</v>
      </c>
      <c r="C459" s="120">
        <v>8</v>
      </c>
      <c r="D459" s="120">
        <v>46</v>
      </c>
      <c r="E459" s="85">
        <f>D459-C459</f>
        <v>38</v>
      </c>
      <c r="F459" s="22">
        <f t="shared" si="11"/>
        <v>475</v>
      </c>
    </row>
    <row r="460" spans="1:6" ht="29.25" customHeight="1" hidden="1">
      <c r="A460" s="124">
        <v>2060405</v>
      </c>
      <c r="B460" s="122" t="s">
        <v>435</v>
      </c>
      <c r="C460" s="120"/>
      <c r="D460" s="120"/>
      <c r="E460" s="85"/>
      <c r="F460" s="22">
        <f t="shared" si="11"/>
      </c>
    </row>
    <row r="461" spans="1:6" ht="29.25" customHeight="1">
      <c r="A461" s="118">
        <v>2060499</v>
      </c>
      <c r="B461" s="122" t="s">
        <v>436</v>
      </c>
      <c r="C461" s="120">
        <v>376</v>
      </c>
      <c r="D461" s="120">
        <v>331</v>
      </c>
      <c r="E461" s="85">
        <f>D461-C461</f>
        <v>-45</v>
      </c>
      <c r="F461" s="22">
        <f t="shared" si="11"/>
        <v>-11.96808510638298</v>
      </c>
    </row>
    <row r="462" spans="1:6" ht="29.25" customHeight="1" hidden="1">
      <c r="A462" s="124">
        <v>20605</v>
      </c>
      <c r="B462" s="122" t="s">
        <v>437</v>
      </c>
      <c r="C462" s="120"/>
      <c r="D462" s="120"/>
      <c r="E462" s="85"/>
      <c r="F462" s="22">
        <f t="shared" si="11"/>
      </c>
    </row>
    <row r="463" spans="1:6" ht="29.25" customHeight="1" hidden="1">
      <c r="A463" s="124">
        <v>2060501</v>
      </c>
      <c r="B463" s="122" t="s">
        <v>420</v>
      </c>
      <c r="C463" s="120"/>
      <c r="D463" s="120"/>
      <c r="E463" s="85"/>
      <c r="F463" s="22">
        <f t="shared" si="11"/>
      </c>
    </row>
    <row r="464" spans="1:6" ht="29.25" customHeight="1" hidden="1">
      <c r="A464" s="124">
        <v>2060502</v>
      </c>
      <c r="B464" s="122" t="s">
        <v>438</v>
      </c>
      <c r="C464" s="120"/>
      <c r="D464" s="120"/>
      <c r="E464" s="85"/>
      <c r="F464" s="22">
        <f t="shared" si="11"/>
      </c>
    </row>
    <row r="465" spans="1:6" ht="29.25" customHeight="1" hidden="1">
      <c r="A465" s="124">
        <v>2060503</v>
      </c>
      <c r="B465" s="122" t="s">
        <v>439</v>
      </c>
      <c r="C465" s="120"/>
      <c r="D465" s="120"/>
      <c r="E465" s="85"/>
      <c r="F465" s="22">
        <f t="shared" si="11"/>
      </c>
    </row>
    <row r="466" spans="1:6" ht="29.25" customHeight="1" hidden="1">
      <c r="A466" s="124">
        <v>2060599</v>
      </c>
      <c r="B466" s="122" t="s">
        <v>440</v>
      </c>
      <c r="C466" s="120"/>
      <c r="D466" s="120"/>
      <c r="E466" s="85"/>
      <c r="F466" s="22">
        <f t="shared" si="11"/>
      </c>
    </row>
    <row r="467" spans="1:6" ht="29.25" customHeight="1" hidden="1">
      <c r="A467" s="124">
        <v>20606</v>
      </c>
      <c r="B467" s="122" t="s">
        <v>441</v>
      </c>
      <c r="C467" s="120"/>
      <c r="D467" s="120"/>
      <c r="E467" s="85"/>
      <c r="F467" s="22">
        <f t="shared" si="11"/>
      </c>
    </row>
    <row r="468" spans="1:6" ht="29.25" customHeight="1" hidden="1">
      <c r="A468" s="124">
        <v>2060601</v>
      </c>
      <c r="B468" s="122" t="s">
        <v>442</v>
      </c>
      <c r="C468" s="120"/>
      <c r="D468" s="120"/>
      <c r="E468" s="85"/>
      <c r="F468" s="22">
        <f t="shared" si="11"/>
      </c>
    </row>
    <row r="469" spans="1:6" ht="29.25" customHeight="1" hidden="1">
      <c r="A469" s="124">
        <v>2060602</v>
      </c>
      <c r="B469" s="122" t="s">
        <v>443</v>
      </c>
      <c r="C469" s="120"/>
      <c r="D469" s="120"/>
      <c r="E469" s="85"/>
      <c r="F469" s="22">
        <f t="shared" si="11"/>
      </c>
    </row>
    <row r="470" spans="1:6" ht="29.25" customHeight="1" hidden="1">
      <c r="A470" s="124">
        <v>2060603</v>
      </c>
      <c r="B470" s="122" t="s">
        <v>444</v>
      </c>
      <c r="C470" s="120"/>
      <c r="D470" s="120"/>
      <c r="E470" s="85"/>
      <c r="F470" s="22">
        <f t="shared" si="11"/>
      </c>
    </row>
    <row r="471" spans="1:6" ht="29.25" customHeight="1" hidden="1">
      <c r="A471" s="124">
        <v>2060699</v>
      </c>
      <c r="B471" s="122" t="s">
        <v>445</v>
      </c>
      <c r="C471" s="120"/>
      <c r="D471" s="120"/>
      <c r="E471" s="85"/>
      <c r="F471" s="22">
        <f t="shared" si="11"/>
      </c>
    </row>
    <row r="472" spans="1:6" ht="29.25" customHeight="1">
      <c r="A472" s="118">
        <v>20607</v>
      </c>
      <c r="B472" s="122" t="s">
        <v>446</v>
      </c>
      <c r="C472" s="120">
        <v>67</v>
      </c>
      <c r="D472" s="120">
        <f>SUM(D473:D478)</f>
        <v>60</v>
      </c>
      <c r="E472" s="85">
        <f>D472-C472</f>
        <v>-7</v>
      </c>
      <c r="F472" s="22">
        <f t="shared" si="11"/>
        <v>-10.44776119402985</v>
      </c>
    </row>
    <row r="473" spans="1:6" ht="29.25" customHeight="1" hidden="1">
      <c r="A473" s="124">
        <v>2060701</v>
      </c>
      <c r="B473" s="122" t="s">
        <v>420</v>
      </c>
      <c r="C473" s="120"/>
      <c r="D473" s="120"/>
      <c r="E473" s="85"/>
      <c r="F473" s="22">
        <f t="shared" si="11"/>
      </c>
    </row>
    <row r="474" spans="1:6" ht="29.25" customHeight="1">
      <c r="A474" s="118">
        <v>2060702</v>
      </c>
      <c r="B474" s="122" t="s">
        <v>447</v>
      </c>
      <c r="C474" s="120">
        <v>67</v>
      </c>
      <c r="D474" s="120">
        <v>60</v>
      </c>
      <c r="E474" s="85">
        <f>D474-C474</f>
        <v>-7</v>
      </c>
      <c r="F474" s="22">
        <f t="shared" si="11"/>
        <v>-10.44776119402985</v>
      </c>
    </row>
    <row r="475" spans="1:6" ht="29.25" customHeight="1" hidden="1">
      <c r="A475" s="124">
        <v>2060703</v>
      </c>
      <c r="B475" s="122" t="s">
        <v>448</v>
      </c>
      <c r="C475" s="120"/>
      <c r="D475" s="120"/>
      <c r="E475" s="85"/>
      <c r="F475" s="22">
        <f t="shared" si="11"/>
      </c>
    </row>
    <row r="476" spans="1:6" ht="29.25" customHeight="1" hidden="1">
      <c r="A476" s="124">
        <v>2060704</v>
      </c>
      <c r="B476" s="122" t="s">
        <v>449</v>
      </c>
      <c r="C476" s="120"/>
      <c r="D476" s="120"/>
      <c r="E476" s="85"/>
      <c r="F476" s="22">
        <f t="shared" si="11"/>
      </c>
    </row>
    <row r="477" spans="1:6" ht="29.25" customHeight="1" hidden="1">
      <c r="A477" s="124">
        <v>2060705</v>
      </c>
      <c r="B477" s="122" t="s">
        <v>450</v>
      </c>
      <c r="C477" s="120"/>
      <c r="D477" s="120"/>
      <c r="E477" s="85"/>
      <c r="F477" s="22">
        <f t="shared" si="11"/>
      </c>
    </row>
    <row r="478" spans="1:6" ht="29.25" customHeight="1" hidden="1">
      <c r="A478" s="124">
        <v>2060799</v>
      </c>
      <c r="B478" s="122" t="s">
        <v>451</v>
      </c>
      <c r="C478" s="120"/>
      <c r="D478" s="120"/>
      <c r="E478" s="85"/>
      <c r="F478" s="22">
        <f t="shared" si="11"/>
      </c>
    </row>
    <row r="479" spans="1:6" ht="29.25" customHeight="1" hidden="1">
      <c r="A479" s="124">
        <v>20608</v>
      </c>
      <c r="B479" s="122" t="s">
        <v>452</v>
      </c>
      <c r="C479" s="120"/>
      <c r="D479" s="120"/>
      <c r="E479" s="85"/>
      <c r="F479" s="22">
        <f t="shared" si="11"/>
      </c>
    </row>
    <row r="480" spans="1:6" ht="29.25" customHeight="1" hidden="1">
      <c r="A480" s="124">
        <v>2060801</v>
      </c>
      <c r="B480" s="122" t="s">
        <v>453</v>
      </c>
      <c r="C480" s="120"/>
      <c r="D480" s="120"/>
      <c r="E480" s="85"/>
      <c r="F480" s="22">
        <f t="shared" si="11"/>
      </c>
    </row>
    <row r="481" spans="1:6" ht="29.25" customHeight="1" hidden="1">
      <c r="A481" s="124">
        <v>2060802</v>
      </c>
      <c r="B481" s="122" t="s">
        <v>454</v>
      </c>
      <c r="C481" s="120"/>
      <c r="D481" s="120"/>
      <c r="E481" s="85"/>
      <c r="F481" s="22">
        <f t="shared" si="11"/>
      </c>
    </row>
    <row r="482" spans="1:6" ht="29.25" customHeight="1" hidden="1">
      <c r="A482" s="124">
        <v>2060899</v>
      </c>
      <c r="B482" s="122" t="s">
        <v>455</v>
      </c>
      <c r="C482" s="120"/>
      <c r="D482" s="120"/>
      <c r="E482" s="85"/>
      <c r="F482" s="22">
        <f t="shared" si="11"/>
      </c>
    </row>
    <row r="483" spans="1:6" ht="29.25" customHeight="1" hidden="1">
      <c r="A483" s="124">
        <v>20609</v>
      </c>
      <c r="B483" s="122" t="s">
        <v>456</v>
      </c>
      <c r="C483" s="120"/>
      <c r="D483" s="120"/>
      <c r="E483" s="85"/>
      <c r="F483" s="22">
        <f t="shared" si="11"/>
      </c>
    </row>
    <row r="484" spans="1:6" ht="29.25" customHeight="1" hidden="1">
      <c r="A484" s="124">
        <v>2060901</v>
      </c>
      <c r="B484" s="122" t="s">
        <v>457</v>
      </c>
      <c r="C484" s="120"/>
      <c r="D484" s="120"/>
      <c r="E484" s="85"/>
      <c r="F484" s="22">
        <f t="shared" si="11"/>
      </c>
    </row>
    <row r="485" spans="1:6" ht="29.25" customHeight="1" hidden="1">
      <c r="A485" s="124">
        <v>2060902</v>
      </c>
      <c r="B485" s="122" t="s">
        <v>458</v>
      </c>
      <c r="C485" s="120"/>
      <c r="D485" s="120"/>
      <c r="E485" s="85"/>
      <c r="F485" s="22">
        <f t="shared" si="11"/>
      </c>
    </row>
    <row r="486" spans="1:6" ht="29.25" customHeight="1" hidden="1">
      <c r="A486" s="124">
        <v>2060999</v>
      </c>
      <c r="B486" s="122" t="s">
        <v>459</v>
      </c>
      <c r="C486" s="120"/>
      <c r="D486" s="120"/>
      <c r="E486" s="85"/>
      <c r="F486" s="22">
        <f t="shared" si="11"/>
      </c>
    </row>
    <row r="487" spans="1:6" ht="29.25" customHeight="1">
      <c r="A487" s="118">
        <v>20699</v>
      </c>
      <c r="B487" s="122" t="s">
        <v>460</v>
      </c>
      <c r="C487" s="120">
        <v>52</v>
      </c>
      <c r="D487" s="120">
        <f>SUM(D488:D491)</f>
        <v>24</v>
      </c>
      <c r="E487" s="85">
        <f>D487-C487</f>
        <v>-28</v>
      </c>
      <c r="F487" s="22">
        <f t="shared" si="11"/>
        <v>-53.84615384615385</v>
      </c>
    </row>
    <row r="488" spans="1:6" ht="29.25" customHeight="1" hidden="1">
      <c r="A488" s="124">
        <v>2069901</v>
      </c>
      <c r="B488" s="122" t="s">
        <v>461</v>
      </c>
      <c r="C488" s="120"/>
      <c r="D488" s="120"/>
      <c r="E488" s="85"/>
      <c r="F488" s="22">
        <f t="shared" si="11"/>
      </c>
    </row>
    <row r="489" spans="1:6" ht="29.25" customHeight="1" hidden="1">
      <c r="A489" s="124">
        <v>2069902</v>
      </c>
      <c r="B489" s="122" t="s">
        <v>462</v>
      </c>
      <c r="C489" s="120"/>
      <c r="D489" s="120"/>
      <c r="E489" s="85"/>
      <c r="F489" s="22">
        <f t="shared" si="11"/>
      </c>
    </row>
    <row r="490" spans="1:6" ht="29.25" customHeight="1" hidden="1">
      <c r="A490" s="124">
        <v>2069903</v>
      </c>
      <c r="B490" s="122" t="s">
        <v>463</v>
      </c>
      <c r="C490" s="120"/>
      <c r="D490" s="120"/>
      <c r="E490" s="85"/>
      <c r="F490" s="22">
        <f t="shared" si="11"/>
      </c>
    </row>
    <row r="491" spans="1:6" ht="29.25" customHeight="1">
      <c r="A491" s="118">
        <v>2069999</v>
      </c>
      <c r="B491" s="122" t="s">
        <v>464</v>
      </c>
      <c r="C491" s="120">
        <v>52</v>
      </c>
      <c r="D491" s="120">
        <v>24</v>
      </c>
      <c r="E491" s="85">
        <f>D491-C491</f>
        <v>-28</v>
      </c>
      <c r="F491" s="22">
        <f t="shared" si="11"/>
        <v>-53.84615384615385</v>
      </c>
    </row>
    <row r="492" spans="1:6" ht="29.25" customHeight="1">
      <c r="A492" s="136">
        <v>207</v>
      </c>
      <c r="B492" s="119" t="s">
        <v>465</v>
      </c>
      <c r="C492" s="205">
        <v>1968</v>
      </c>
      <c r="D492" s="205">
        <f>SUM(D493,D509,D517,D528,D537,D545)</f>
        <v>2026</v>
      </c>
      <c r="E492" s="97">
        <f>D492-C492</f>
        <v>58</v>
      </c>
      <c r="F492" s="29">
        <f t="shared" si="11"/>
        <v>2.9471544715447155</v>
      </c>
    </row>
    <row r="493" spans="1:6" ht="29.25" customHeight="1">
      <c r="A493" s="118">
        <v>20701</v>
      </c>
      <c r="B493" s="122" t="s">
        <v>466</v>
      </c>
      <c r="C493" s="120">
        <v>1199</v>
      </c>
      <c r="D493" s="120">
        <f>SUM(D494:D508)</f>
        <v>1218</v>
      </c>
      <c r="E493" s="85">
        <f>D493-C493</f>
        <v>19</v>
      </c>
      <c r="F493" s="22">
        <f t="shared" si="11"/>
        <v>1.58465387823186</v>
      </c>
    </row>
    <row r="494" spans="1:6" ht="29.25" customHeight="1">
      <c r="A494" s="118">
        <v>2070101</v>
      </c>
      <c r="B494" s="122" t="s">
        <v>139</v>
      </c>
      <c r="C494" s="120">
        <v>561</v>
      </c>
      <c r="D494" s="120">
        <v>665</v>
      </c>
      <c r="E494" s="85">
        <f>D494-C494</f>
        <v>104</v>
      </c>
      <c r="F494" s="22">
        <f t="shared" si="11"/>
        <v>18.538324420677363</v>
      </c>
    </row>
    <row r="495" spans="1:6" ht="29.25" customHeight="1">
      <c r="A495" s="118">
        <v>2070102</v>
      </c>
      <c r="B495" s="122" t="s">
        <v>140</v>
      </c>
      <c r="C495" s="120">
        <v>23</v>
      </c>
      <c r="D495" s="120">
        <v>7</v>
      </c>
      <c r="E495" s="85">
        <f>D495-C495</f>
        <v>-16</v>
      </c>
      <c r="F495" s="22">
        <f t="shared" si="11"/>
        <v>-69.56521739130434</v>
      </c>
    </row>
    <row r="496" spans="1:6" ht="29.25" customHeight="1" hidden="1">
      <c r="A496" s="124">
        <v>2070103</v>
      </c>
      <c r="B496" s="122" t="s">
        <v>141</v>
      </c>
      <c r="C496" s="120"/>
      <c r="D496" s="120"/>
      <c r="E496" s="85"/>
      <c r="F496" s="22">
        <f t="shared" si="11"/>
      </c>
    </row>
    <row r="497" spans="1:6" ht="29.25" customHeight="1" hidden="1">
      <c r="A497" s="124">
        <v>2070104</v>
      </c>
      <c r="B497" s="122" t="s">
        <v>467</v>
      </c>
      <c r="C497" s="120"/>
      <c r="D497" s="120"/>
      <c r="E497" s="85"/>
      <c r="F497" s="22">
        <f t="shared" si="11"/>
      </c>
    </row>
    <row r="498" spans="1:6" ht="29.25" customHeight="1" hidden="1">
      <c r="A498" s="124">
        <v>2070105</v>
      </c>
      <c r="B498" s="122" t="s">
        <v>468</v>
      </c>
      <c r="C498" s="120"/>
      <c r="D498" s="120"/>
      <c r="E498" s="85"/>
      <c r="F498" s="22">
        <f t="shared" si="11"/>
      </c>
    </row>
    <row r="499" spans="1:6" ht="29.25" customHeight="1" hidden="1">
      <c r="A499" s="118">
        <v>2070106</v>
      </c>
      <c r="B499" s="122" t="s">
        <v>469</v>
      </c>
      <c r="C499" s="120"/>
      <c r="D499" s="120"/>
      <c r="E499" s="85"/>
      <c r="F499" s="22">
        <f t="shared" si="11"/>
      </c>
    </row>
    <row r="500" spans="1:6" ht="29.25" customHeight="1">
      <c r="A500" s="118">
        <v>2070107</v>
      </c>
      <c r="B500" s="122" t="s">
        <v>470</v>
      </c>
      <c r="C500" s="120">
        <v>28</v>
      </c>
      <c r="D500" s="120">
        <v>7</v>
      </c>
      <c r="E500" s="85">
        <f>D500-C500</f>
        <v>-21</v>
      </c>
      <c r="F500" s="22">
        <f t="shared" si="11"/>
        <v>-75</v>
      </c>
    </row>
    <row r="501" spans="1:6" ht="29.25" customHeight="1">
      <c r="A501" s="118">
        <v>2070108</v>
      </c>
      <c r="B501" s="122" t="s">
        <v>471</v>
      </c>
      <c r="C501" s="120">
        <v>30</v>
      </c>
      <c r="D501" s="120"/>
      <c r="E501" s="85">
        <f>D501-C501</f>
        <v>-30</v>
      </c>
      <c r="F501" s="22">
        <f t="shared" si="11"/>
        <v>-100</v>
      </c>
    </row>
    <row r="502" spans="1:6" ht="29.25" customHeight="1">
      <c r="A502" s="118">
        <v>2070109</v>
      </c>
      <c r="B502" s="122" t="s">
        <v>472</v>
      </c>
      <c r="C502" s="120">
        <v>342</v>
      </c>
      <c r="D502" s="120">
        <v>304</v>
      </c>
      <c r="E502" s="85">
        <f>D502-C502</f>
        <v>-38</v>
      </c>
      <c r="F502" s="22">
        <f t="shared" si="11"/>
        <v>-11.11111111111111</v>
      </c>
    </row>
    <row r="503" spans="1:6" ht="29.25" customHeight="1" hidden="1">
      <c r="A503" s="118">
        <v>2070110</v>
      </c>
      <c r="B503" s="122" t="s">
        <v>473</v>
      </c>
      <c r="C503" s="120"/>
      <c r="D503" s="120"/>
      <c r="E503" s="85"/>
      <c r="F503" s="22">
        <f t="shared" si="11"/>
      </c>
    </row>
    <row r="504" spans="1:6" ht="29.25" customHeight="1">
      <c r="A504" s="118">
        <v>2070111</v>
      </c>
      <c r="B504" s="122" t="s">
        <v>474</v>
      </c>
      <c r="C504" s="120">
        <v>63</v>
      </c>
      <c r="D504" s="120">
        <v>14</v>
      </c>
      <c r="E504" s="85">
        <f>D504-C504</f>
        <v>-49</v>
      </c>
      <c r="F504" s="22">
        <f t="shared" si="11"/>
        <v>-77.77777777777779</v>
      </c>
    </row>
    <row r="505" spans="1:6" ht="29.25" customHeight="1" hidden="1">
      <c r="A505" s="118">
        <v>2070112</v>
      </c>
      <c r="B505" s="122" t="s">
        <v>475</v>
      </c>
      <c r="C505" s="120"/>
      <c r="D505" s="120"/>
      <c r="E505" s="85"/>
      <c r="F505" s="22">
        <f t="shared" si="11"/>
      </c>
    </row>
    <row r="506" spans="1:6" ht="29.25" customHeight="1">
      <c r="A506" s="118">
        <v>2070113</v>
      </c>
      <c r="B506" s="122" t="s">
        <v>476</v>
      </c>
      <c r="C506" s="120">
        <v>12</v>
      </c>
      <c r="D506" s="120">
        <v>1</v>
      </c>
      <c r="E506" s="85">
        <f>D506-C506</f>
        <v>-11</v>
      </c>
      <c r="F506" s="22">
        <f t="shared" si="11"/>
        <v>-91.66666666666666</v>
      </c>
    </row>
    <row r="507" spans="1:6" ht="29.25" customHeight="1" hidden="1">
      <c r="A507" s="118">
        <v>2070114</v>
      </c>
      <c r="B507" s="122" t="s">
        <v>477</v>
      </c>
      <c r="C507" s="120"/>
      <c r="D507" s="120"/>
      <c r="E507" s="85"/>
      <c r="F507" s="22">
        <f t="shared" si="11"/>
      </c>
    </row>
    <row r="508" spans="1:6" ht="29.25" customHeight="1">
      <c r="A508" s="118">
        <v>2070199</v>
      </c>
      <c r="B508" s="122" t="s">
        <v>478</v>
      </c>
      <c r="C508" s="120">
        <v>140</v>
      </c>
      <c r="D508" s="120">
        <v>220</v>
      </c>
      <c r="E508" s="85">
        <f>D508-C508</f>
        <v>80</v>
      </c>
      <c r="F508" s="22">
        <f t="shared" si="11"/>
        <v>57.14285714285714</v>
      </c>
    </row>
    <row r="509" spans="1:6" ht="29.25" customHeight="1">
      <c r="A509" s="118">
        <v>20702</v>
      </c>
      <c r="B509" s="122" t="s">
        <v>479</v>
      </c>
      <c r="C509" s="120">
        <v>137</v>
      </c>
      <c r="D509" s="120"/>
      <c r="E509" s="85">
        <f>D509-C509</f>
        <v>-137</v>
      </c>
      <c r="F509" s="22">
        <f t="shared" si="11"/>
        <v>-100</v>
      </c>
    </row>
    <row r="510" spans="1:6" ht="29.25" customHeight="1" hidden="1">
      <c r="A510" s="118">
        <v>2070201</v>
      </c>
      <c r="B510" s="122" t="s">
        <v>139</v>
      </c>
      <c r="C510" s="120"/>
      <c r="D510" s="120"/>
      <c r="E510" s="85"/>
      <c r="F510" s="22">
        <f t="shared" si="11"/>
      </c>
    </row>
    <row r="511" spans="1:6" ht="29.25" customHeight="1" hidden="1">
      <c r="A511" s="118">
        <v>2070202</v>
      </c>
      <c r="B511" s="122" t="s">
        <v>140</v>
      </c>
      <c r="C511" s="120"/>
      <c r="D511" s="120"/>
      <c r="E511" s="85"/>
      <c r="F511" s="22">
        <f t="shared" si="11"/>
      </c>
    </row>
    <row r="512" spans="1:6" ht="29.25" customHeight="1" hidden="1">
      <c r="A512" s="118">
        <v>2070203</v>
      </c>
      <c r="B512" s="122" t="s">
        <v>141</v>
      </c>
      <c r="C512" s="120"/>
      <c r="D512" s="120"/>
      <c r="E512" s="85"/>
      <c r="F512" s="22">
        <f t="shared" si="11"/>
      </c>
    </row>
    <row r="513" spans="1:6" ht="29.25" customHeight="1">
      <c r="A513" s="118">
        <v>2070204</v>
      </c>
      <c r="B513" s="122" t="s">
        <v>480</v>
      </c>
      <c r="C513" s="120">
        <v>137</v>
      </c>
      <c r="D513" s="120"/>
      <c r="E513" s="85">
        <f>D513-C513</f>
        <v>-137</v>
      </c>
      <c r="F513" s="22">
        <f t="shared" si="11"/>
        <v>-100</v>
      </c>
    </row>
    <row r="514" spans="1:6" ht="29.25" customHeight="1" hidden="1">
      <c r="A514" s="118">
        <v>2070205</v>
      </c>
      <c r="B514" s="122" t="s">
        <v>481</v>
      </c>
      <c r="C514" s="120"/>
      <c r="D514" s="120"/>
      <c r="E514" s="85"/>
      <c r="F514" s="22">
        <f t="shared" si="11"/>
      </c>
    </row>
    <row r="515" spans="1:6" ht="29.25" customHeight="1" hidden="1">
      <c r="A515" s="118">
        <v>2070206</v>
      </c>
      <c r="B515" s="122" t="s">
        <v>482</v>
      </c>
      <c r="C515" s="120"/>
      <c r="D515" s="120"/>
      <c r="E515" s="85"/>
      <c r="F515" s="22">
        <f t="shared" si="11"/>
      </c>
    </row>
    <row r="516" spans="1:6" ht="29.25" customHeight="1" hidden="1">
      <c r="A516" s="118">
        <v>2070299</v>
      </c>
      <c r="B516" s="122" t="s">
        <v>483</v>
      </c>
      <c r="C516" s="120"/>
      <c r="D516" s="120"/>
      <c r="E516" s="85"/>
      <c r="F516" s="22">
        <f t="shared" si="11"/>
      </c>
    </row>
    <row r="517" spans="1:6" ht="29.25" customHeight="1">
      <c r="A517" s="118">
        <v>20703</v>
      </c>
      <c r="B517" s="122" t="s">
        <v>484</v>
      </c>
      <c r="C517" s="120">
        <v>20</v>
      </c>
      <c r="D517" s="120">
        <f>SUM(D518:D527)</f>
        <v>39</v>
      </c>
      <c r="E517" s="85">
        <f>D517-C517</f>
        <v>19</v>
      </c>
      <c r="F517" s="22">
        <f t="shared" si="11"/>
        <v>95</v>
      </c>
    </row>
    <row r="518" spans="1:6" ht="29.25" customHeight="1" hidden="1">
      <c r="A518" s="118">
        <v>2070301</v>
      </c>
      <c r="B518" s="122" t="s">
        <v>139</v>
      </c>
      <c r="C518" s="120"/>
      <c r="D518" s="120"/>
      <c r="E518" s="85"/>
      <c r="F518" s="22">
        <f t="shared" si="11"/>
      </c>
    </row>
    <row r="519" spans="1:6" ht="29.25" customHeight="1" hidden="1">
      <c r="A519" s="118">
        <v>2070302</v>
      </c>
      <c r="B519" s="122" t="s">
        <v>140</v>
      </c>
      <c r="C519" s="120"/>
      <c r="D519" s="120"/>
      <c r="E519" s="85"/>
      <c r="F519" s="22">
        <f aca="true" t="shared" si="12" ref="F519:F582">IF(AND((D519-C519)&lt;&gt;0,C519&lt;&gt;0),(D519-C519)/C519*100,"")</f>
      </c>
    </row>
    <row r="520" spans="1:6" ht="29.25" customHeight="1" hidden="1">
      <c r="A520" s="118">
        <v>2070303</v>
      </c>
      <c r="B520" s="122" t="s">
        <v>141</v>
      </c>
      <c r="C520" s="120"/>
      <c r="D520" s="120"/>
      <c r="E520" s="85"/>
      <c r="F520" s="22">
        <f t="shared" si="12"/>
      </c>
    </row>
    <row r="521" spans="1:6" ht="29.25" customHeight="1" hidden="1">
      <c r="A521" s="118">
        <v>2070304</v>
      </c>
      <c r="B521" s="122" t="s">
        <v>485</v>
      </c>
      <c r="C521" s="120"/>
      <c r="D521" s="120"/>
      <c r="E521" s="85"/>
      <c r="F521" s="22">
        <f t="shared" si="12"/>
      </c>
    </row>
    <row r="522" spans="1:6" ht="29.25" customHeight="1" hidden="1">
      <c r="A522" s="118">
        <v>2070305</v>
      </c>
      <c r="B522" s="122" t="s">
        <v>486</v>
      </c>
      <c r="C522" s="120"/>
      <c r="D522" s="120"/>
      <c r="E522" s="85"/>
      <c r="F522" s="22">
        <f t="shared" si="12"/>
      </c>
    </row>
    <row r="523" spans="1:6" ht="29.25" customHeight="1" hidden="1">
      <c r="A523" s="118">
        <v>2070306</v>
      </c>
      <c r="B523" s="122" t="s">
        <v>487</v>
      </c>
      <c r="C523" s="120"/>
      <c r="D523" s="120"/>
      <c r="E523" s="85"/>
      <c r="F523" s="22">
        <f t="shared" si="12"/>
      </c>
    </row>
    <row r="524" spans="1:6" ht="29.25" customHeight="1">
      <c r="A524" s="118">
        <v>2070307</v>
      </c>
      <c r="B524" s="122" t="s">
        <v>488</v>
      </c>
      <c r="C524" s="120">
        <v>20</v>
      </c>
      <c r="D524" s="120">
        <v>39</v>
      </c>
      <c r="E524" s="85">
        <f>D524-C524</f>
        <v>19</v>
      </c>
      <c r="F524" s="22">
        <f t="shared" si="12"/>
        <v>95</v>
      </c>
    </row>
    <row r="525" spans="1:6" ht="29.25" customHeight="1" hidden="1">
      <c r="A525" s="118">
        <v>2070308</v>
      </c>
      <c r="B525" s="122" t="s">
        <v>489</v>
      </c>
      <c r="C525" s="120"/>
      <c r="D525" s="120"/>
      <c r="E525" s="85">
        <f>D525-C525</f>
        <v>0</v>
      </c>
      <c r="F525" s="22">
        <f t="shared" si="12"/>
      </c>
    </row>
    <row r="526" spans="1:6" ht="29.25" customHeight="1" hidden="1">
      <c r="A526" s="118">
        <v>2070309</v>
      </c>
      <c r="B526" s="122" t="s">
        <v>490</v>
      </c>
      <c r="C526" s="120"/>
      <c r="D526" s="120"/>
      <c r="E526" s="85"/>
      <c r="F526" s="22">
        <f t="shared" si="12"/>
      </c>
    </row>
    <row r="527" spans="1:6" ht="29.25" customHeight="1" hidden="1">
      <c r="A527" s="118">
        <v>2070399</v>
      </c>
      <c r="B527" s="122" t="s">
        <v>491</v>
      </c>
      <c r="C527" s="120"/>
      <c r="D527" s="120"/>
      <c r="E527" s="85"/>
      <c r="F527" s="22">
        <f t="shared" si="12"/>
      </c>
    </row>
    <row r="528" spans="1:6" ht="29.25" customHeight="1" hidden="1">
      <c r="A528" s="118">
        <v>20706</v>
      </c>
      <c r="B528" s="122" t="s">
        <v>492</v>
      </c>
      <c r="C528" s="120"/>
      <c r="D528" s="120"/>
      <c r="E528" s="85"/>
      <c r="F528" s="22">
        <f t="shared" si="12"/>
      </c>
    </row>
    <row r="529" spans="1:6" ht="29.25" customHeight="1" hidden="1">
      <c r="A529" s="118">
        <v>2070601</v>
      </c>
      <c r="B529" s="122" t="s">
        <v>139</v>
      </c>
      <c r="C529" s="120"/>
      <c r="D529" s="120"/>
      <c r="E529" s="85"/>
      <c r="F529" s="22">
        <f t="shared" si="12"/>
      </c>
    </row>
    <row r="530" spans="1:6" ht="29.25" customHeight="1" hidden="1">
      <c r="A530" s="118">
        <v>2070602</v>
      </c>
      <c r="B530" s="122" t="s">
        <v>140</v>
      </c>
      <c r="C530" s="120"/>
      <c r="D530" s="120"/>
      <c r="E530" s="85"/>
      <c r="F530" s="22">
        <f t="shared" si="12"/>
      </c>
    </row>
    <row r="531" spans="1:6" ht="29.25" customHeight="1" hidden="1">
      <c r="A531" s="118">
        <v>2070603</v>
      </c>
      <c r="B531" s="122" t="s">
        <v>141</v>
      </c>
      <c r="C531" s="120"/>
      <c r="D531" s="120"/>
      <c r="E531" s="85"/>
      <c r="F531" s="22">
        <f t="shared" si="12"/>
      </c>
    </row>
    <row r="532" spans="1:6" ht="29.25" customHeight="1" hidden="1">
      <c r="A532" s="118">
        <v>2070604</v>
      </c>
      <c r="B532" s="122" t="s">
        <v>493</v>
      </c>
      <c r="C532" s="120"/>
      <c r="D532" s="120"/>
      <c r="E532" s="85"/>
      <c r="F532" s="22">
        <f t="shared" si="12"/>
      </c>
    </row>
    <row r="533" spans="1:6" ht="29.25" customHeight="1" hidden="1">
      <c r="A533" s="118">
        <v>2070605</v>
      </c>
      <c r="B533" s="122" t="s">
        <v>494</v>
      </c>
      <c r="C533" s="120"/>
      <c r="D533" s="120"/>
      <c r="E533" s="85"/>
      <c r="F533" s="22">
        <f t="shared" si="12"/>
      </c>
    </row>
    <row r="534" spans="1:6" ht="29.25" customHeight="1" hidden="1">
      <c r="A534" s="118">
        <v>2070606</v>
      </c>
      <c r="B534" s="122" t="s">
        <v>495</v>
      </c>
      <c r="C534" s="120"/>
      <c r="D534" s="120"/>
      <c r="E534" s="85"/>
      <c r="F534" s="22">
        <f t="shared" si="12"/>
      </c>
    </row>
    <row r="535" spans="1:6" ht="29.25" customHeight="1" hidden="1">
      <c r="A535" s="118">
        <v>2070607</v>
      </c>
      <c r="B535" s="122" t="s">
        <v>496</v>
      </c>
      <c r="C535" s="120"/>
      <c r="D535" s="120"/>
      <c r="E535" s="85"/>
      <c r="F535" s="22">
        <f t="shared" si="12"/>
      </c>
    </row>
    <row r="536" spans="1:6" ht="29.25" customHeight="1" hidden="1">
      <c r="A536" s="118">
        <v>2070699</v>
      </c>
      <c r="B536" s="122" t="s">
        <v>497</v>
      </c>
      <c r="C536" s="120"/>
      <c r="D536" s="120"/>
      <c r="E536" s="85"/>
      <c r="F536" s="22">
        <f t="shared" si="12"/>
      </c>
    </row>
    <row r="537" spans="1:6" ht="29.25" customHeight="1">
      <c r="A537" s="118">
        <v>20708</v>
      </c>
      <c r="B537" s="122" t="s">
        <v>498</v>
      </c>
      <c r="C537" s="120">
        <v>414</v>
      </c>
      <c r="D537" s="120">
        <f>SUM(D538:D544)</f>
        <v>492</v>
      </c>
      <c r="E537" s="85">
        <f>D537-C537</f>
        <v>78</v>
      </c>
      <c r="F537" s="22">
        <f t="shared" si="12"/>
        <v>18.84057971014493</v>
      </c>
    </row>
    <row r="538" spans="1:6" ht="29.25" customHeight="1" hidden="1">
      <c r="A538" s="118">
        <v>2070801</v>
      </c>
      <c r="B538" s="122" t="s">
        <v>139</v>
      </c>
      <c r="C538" s="120"/>
      <c r="D538" s="120"/>
      <c r="E538" s="85"/>
      <c r="F538" s="22">
        <f t="shared" si="12"/>
      </c>
    </row>
    <row r="539" spans="1:6" ht="29.25" customHeight="1" hidden="1">
      <c r="A539" s="118">
        <v>2070802</v>
      </c>
      <c r="B539" s="122" t="s">
        <v>140</v>
      </c>
      <c r="C539" s="120"/>
      <c r="D539" s="120"/>
      <c r="E539" s="85"/>
      <c r="F539" s="22">
        <f t="shared" si="12"/>
      </c>
    </row>
    <row r="540" spans="1:6" ht="29.25" customHeight="1" hidden="1">
      <c r="A540" s="118">
        <v>2070803</v>
      </c>
      <c r="B540" s="122" t="s">
        <v>141</v>
      </c>
      <c r="C540" s="120"/>
      <c r="D540" s="120"/>
      <c r="E540" s="85"/>
      <c r="F540" s="22">
        <f t="shared" si="12"/>
      </c>
    </row>
    <row r="541" spans="1:6" ht="29.25" customHeight="1" hidden="1">
      <c r="A541" s="118">
        <v>2070806</v>
      </c>
      <c r="B541" s="122" t="s">
        <v>499</v>
      </c>
      <c r="C541" s="120"/>
      <c r="D541" s="120"/>
      <c r="E541" s="85"/>
      <c r="F541" s="22">
        <f t="shared" si="12"/>
      </c>
    </row>
    <row r="542" spans="1:6" ht="29.25" customHeight="1">
      <c r="A542" s="118">
        <v>2070807</v>
      </c>
      <c r="B542" s="122" t="s">
        <v>500</v>
      </c>
      <c r="C542" s="120">
        <v>47</v>
      </c>
      <c r="D542" s="120">
        <v>18</v>
      </c>
      <c r="E542" s="85">
        <f>D542-C542</f>
        <v>-29</v>
      </c>
      <c r="F542" s="22">
        <f t="shared" si="12"/>
        <v>-61.702127659574465</v>
      </c>
    </row>
    <row r="543" spans="1:6" ht="29.25" customHeight="1">
      <c r="A543" s="118">
        <v>2070808</v>
      </c>
      <c r="B543" s="122" t="s">
        <v>501</v>
      </c>
      <c r="C543" s="120">
        <v>362</v>
      </c>
      <c r="D543" s="120">
        <v>467</v>
      </c>
      <c r="E543" s="85">
        <f>D543-C543</f>
        <v>105</v>
      </c>
      <c r="F543" s="22">
        <f t="shared" si="12"/>
        <v>29.005524861878452</v>
      </c>
    </row>
    <row r="544" spans="1:6" ht="29.25" customHeight="1">
      <c r="A544" s="118">
        <v>2070899</v>
      </c>
      <c r="B544" s="122" t="s">
        <v>502</v>
      </c>
      <c r="C544" s="120">
        <v>5</v>
      </c>
      <c r="D544" s="120">
        <v>7</v>
      </c>
      <c r="E544" s="85">
        <f>D544-C544</f>
        <v>2</v>
      </c>
      <c r="F544" s="22">
        <f t="shared" si="12"/>
        <v>40</v>
      </c>
    </row>
    <row r="545" spans="1:6" ht="29.25" customHeight="1">
      <c r="A545" s="118">
        <v>20799</v>
      </c>
      <c r="B545" s="122" t="s">
        <v>503</v>
      </c>
      <c r="C545" s="120">
        <v>198</v>
      </c>
      <c r="D545" s="120">
        <f>SUM(D546:D548)</f>
        <v>277</v>
      </c>
      <c r="E545" s="85">
        <f>D545-C545</f>
        <v>79</v>
      </c>
      <c r="F545" s="22">
        <f t="shared" si="12"/>
        <v>39.8989898989899</v>
      </c>
    </row>
    <row r="546" spans="1:6" ht="29.25" customHeight="1">
      <c r="A546" s="118">
        <v>2079902</v>
      </c>
      <c r="B546" s="122" t="s">
        <v>504</v>
      </c>
      <c r="C546" s="120">
        <v>19</v>
      </c>
      <c r="D546" s="120"/>
      <c r="E546" s="85">
        <f>D546-C546</f>
        <v>-19</v>
      </c>
      <c r="F546" s="22">
        <f t="shared" si="12"/>
        <v>-100</v>
      </c>
    </row>
    <row r="547" spans="1:6" ht="28.5" customHeight="1" hidden="1">
      <c r="A547" s="118">
        <v>2079903</v>
      </c>
      <c r="B547" s="122" t="s">
        <v>505</v>
      </c>
      <c r="C547" s="120"/>
      <c r="D547" s="120"/>
      <c r="E547" s="85"/>
      <c r="F547" s="22">
        <f t="shared" si="12"/>
      </c>
    </row>
    <row r="548" spans="1:6" ht="28.5" customHeight="1">
      <c r="A548" s="118">
        <v>2079999</v>
      </c>
      <c r="B548" s="122" t="s">
        <v>506</v>
      </c>
      <c r="C548" s="120">
        <v>179</v>
      </c>
      <c r="D548" s="120">
        <v>277</v>
      </c>
      <c r="E548" s="85">
        <f aca="true" t="shared" si="13" ref="E548:E553">D548-C548</f>
        <v>98</v>
      </c>
      <c r="F548" s="22">
        <f t="shared" si="12"/>
        <v>54.7486033519553</v>
      </c>
    </row>
    <row r="549" spans="1:6" ht="28.5" customHeight="1">
      <c r="A549" s="136">
        <v>208</v>
      </c>
      <c r="B549" s="119" t="s">
        <v>507</v>
      </c>
      <c r="C549" s="205">
        <v>24810</v>
      </c>
      <c r="D549" s="205">
        <f>D550+D569+D577+D579+D588+D592+D602+D611+D618+D626+D635+D640+D643+D646+D649+D652+D655+D659+D663+D671+D674</f>
        <v>27077</v>
      </c>
      <c r="E549" s="97">
        <f t="shared" si="13"/>
        <v>2267</v>
      </c>
      <c r="F549" s="29">
        <f t="shared" si="12"/>
        <v>9.137444578798872</v>
      </c>
    </row>
    <row r="550" spans="1:6" ht="28.5" customHeight="1">
      <c r="A550" s="118">
        <v>20801</v>
      </c>
      <c r="B550" s="122" t="s">
        <v>508</v>
      </c>
      <c r="C550" s="120">
        <v>661</v>
      </c>
      <c r="D550" s="120">
        <f>SUM(D551:D568)</f>
        <v>876</v>
      </c>
      <c r="E550" s="85">
        <f t="shared" si="13"/>
        <v>215</v>
      </c>
      <c r="F550" s="22">
        <f t="shared" si="12"/>
        <v>32.526475037821484</v>
      </c>
    </row>
    <row r="551" spans="1:6" ht="28.5" customHeight="1">
      <c r="A551" s="118">
        <v>2080101</v>
      </c>
      <c r="B551" s="122" t="s">
        <v>139</v>
      </c>
      <c r="C551" s="120">
        <v>611</v>
      </c>
      <c r="D551" s="120">
        <v>737</v>
      </c>
      <c r="E551" s="85">
        <f t="shared" si="13"/>
        <v>126</v>
      </c>
      <c r="F551" s="22">
        <f t="shared" si="12"/>
        <v>20.621931260229132</v>
      </c>
    </row>
    <row r="552" spans="1:6" ht="28.5" customHeight="1">
      <c r="A552" s="118">
        <v>2080102</v>
      </c>
      <c r="B552" s="122" t="s">
        <v>140</v>
      </c>
      <c r="C552" s="120">
        <v>42</v>
      </c>
      <c r="D552" s="120">
        <v>3</v>
      </c>
      <c r="E552" s="85">
        <f t="shared" si="13"/>
        <v>-39</v>
      </c>
      <c r="F552" s="22">
        <f t="shared" si="12"/>
        <v>-92.85714285714286</v>
      </c>
    </row>
    <row r="553" spans="1:6" ht="28.5" customHeight="1">
      <c r="A553" s="118">
        <v>2080103</v>
      </c>
      <c r="B553" s="122" t="s">
        <v>141</v>
      </c>
      <c r="C553" s="120">
        <v>6</v>
      </c>
      <c r="D553" s="120"/>
      <c r="E553" s="85">
        <f t="shared" si="13"/>
        <v>-6</v>
      </c>
      <c r="F553" s="22">
        <f t="shared" si="12"/>
        <v>-100</v>
      </c>
    </row>
    <row r="554" spans="1:6" ht="29.25" customHeight="1" hidden="1">
      <c r="A554" s="118">
        <v>2080104</v>
      </c>
      <c r="B554" s="122" t="s">
        <v>509</v>
      </c>
      <c r="C554" s="120"/>
      <c r="D554" s="120"/>
      <c r="E554" s="85"/>
      <c r="F554" s="22">
        <f t="shared" si="12"/>
      </c>
    </row>
    <row r="555" spans="1:6" ht="29.25" customHeight="1" hidden="1">
      <c r="A555" s="118">
        <v>2080105</v>
      </c>
      <c r="B555" s="122" t="s">
        <v>510</v>
      </c>
      <c r="C555" s="120"/>
      <c r="D555" s="120"/>
      <c r="E555" s="85"/>
      <c r="F555" s="22">
        <f t="shared" si="12"/>
      </c>
    </row>
    <row r="556" spans="1:6" ht="29.25" customHeight="1">
      <c r="A556" s="118">
        <v>2080106</v>
      </c>
      <c r="B556" s="122" t="s">
        <v>511</v>
      </c>
      <c r="C556" s="120">
        <v>2</v>
      </c>
      <c r="D556" s="120">
        <v>50</v>
      </c>
      <c r="E556" s="85">
        <f>D556-C556</f>
        <v>48</v>
      </c>
      <c r="F556" s="22">
        <f t="shared" si="12"/>
        <v>2400</v>
      </c>
    </row>
    <row r="557" spans="1:6" ht="29.25" customHeight="1" hidden="1">
      <c r="A557" s="118">
        <v>2080107</v>
      </c>
      <c r="B557" s="122" t="s">
        <v>512</v>
      </c>
      <c r="C557" s="120"/>
      <c r="D557" s="120"/>
      <c r="E557" s="85"/>
      <c r="F557" s="22">
        <f t="shared" si="12"/>
      </c>
    </row>
    <row r="558" spans="1:6" ht="29.25" customHeight="1" hidden="1">
      <c r="A558" s="118">
        <v>2080108</v>
      </c>
      <c r="B558" s="122" t="s">
        <v>180</v>
      </c>
      <c r="C558" s="120"/>
      <c r="D558" s="120"/>
      <c r="E558" s="85"/>
      <c r="F558" s="22">
        <f t="shared" si="12"/>
      </c>
    </row>
    <row r="559" spans="1:6" ht="29.25" customHeight="1" hidden="1">
      <c r="A559" s="118">
        <v>2080109</v>
      </c>
      <c r="B559" s="122" t="s">
        <v>513</v>
      </c>
      <c r="C559" s="120"/>
      <c r="D559" s="120"/>
      <c r="E559" s="85"/>
      <c r="F559" s="22">
        <f t="shared" si="12"/>
      </c>
    </row>
    <row r="560" spans="1:6" ht="29.25" customHeight="1" hidden="1">
      <c r="A560" s="118">
        <v>2080110</v>
      </c>
      <c r="B560" s="122" t="s">
        <v>514</v>
      </c>
      <c r="C560" s="120"/>
      <c r="D560" s="120"/>
      <c r="E560" s="85"/>
      <c r="F560" s="22">
        <f t="shared" si="12"/>
      </c>
    </row>
    <row r="561" spans="1:6" ht="29.25" customHeight="1" hidden="1">
      <c r="A561" s="118">
        <v>2080111</v>
      </c>
      <c r="B561" s="122" t="s">
        <v>515</v>
      </c>
      <c r="C561" s="120"/>
      <c r="D561" s="120"/>
      <c r="E561" s="85"/>
      <c r="F561" s="22">
        <f t="shared" si="12"/>
      </c>
    </row>
    <row r="562" spans="1:6" ht="29.25" customHeight="1" hidden="1">
      <c r="A562" s="118">
        <v>2080112</v>
      </c>
      <c r="B562" s="122" t="s">
        <v>516</v>
      </c>
      <c r="C562" s="120"/>
      <c r="D562" s="120"/>
      <c r="E562" s="85"/>
      <c r="F562" s="22">
        <f t="shared" si="12"/>
      </c>
    </row>
    <row r="563" spans="1:6" ht="29.25" customHeight="1" hidden="1">
      <c r="A563" s="118">
        <v>2080113</v>
      </c>
      <c r="B563" s="122" t="s">
        <v>517</v>
      </c>
      <c r="C563" s="120"/>
      <c r="D563" s="120"/>
      <c r="E563" s="85"/>
      <c r="F563" s="22">
        <f t="shared" si="12"/>
      </c>
    </row>
    <row r="564" spans="1:6" ht="29.25" customHeight="1" hidden="1">
      <c r="A564" s="118">
        <v>2080114</v>
      </c>
      <c r="B564" s="122" t="s">
        <v>518</v>
      </c>
      <c r="C564" s="120"/>
      <c r="D564" s="120"/>
      <c r="E564" s="85"/>
      <c r="F564" s="22">
        <f t="shared" si="12"/>
      </c>
    </row>
    <row r="565" spans="1:6" ht="29.25" customHeight="1" hidden="1">
      <c r="A565" s="118">
        <v>2080115</v>
      </c>
      <c r="B565" s="122" t="s">
        <v>519</v>
      </c>
      <c r="C565" s="120"/>
      <c r="D565" s="120"/>
      <c r="E565" s="85"/>
      <c r="F565" s="22">
        <f t="shared" si="12"/>
      </c>
    </row>
    <row r="566" spans="1:6" ht="29.25" customHeight="1" hidden="1">
      <c r="A566" s="118">
        <v>2080116</v>
      </c>
      <c r="B566" s="122" t="s">
        <v>520</v>
      </c>
      <c r="C566" s="120"/>
      <c r="D566" s="120"/>
      <c r="E566" s="85"/>
      <c r="F566" s="22">
        <f t="shared" si="12"/>
      </c>
    </row>
    <row r="567" spans="1:6" ht="29.25" customHeight="1" hidden="1">
      <c r="A567" s="118">
        <v>2080150</v>
      </c>
      <c r="B567" s="122" t="s">
        <v>148</v>
      </c>
      <c r="C567" s="120"/>
      <c r="D567" s="120"/>
      <c r="E567" s="85"/>
      <c r="F567" s="22">
        <f t="shared" si="12"/>
      </c>
    </row>
    <row r="568" spans="1:6" ht="29.25" customHeight="1">
      <c r="A568" s="118">
        <v>2080199</v>
      </c>
      <c r="B568" s="122" t="s">
        <v>521</v>
      </c>
      <c r="C568" s="120"/>
      <c r="D568" s="120">
        <v>86</v>
      </c>
      <c r="E568" s="85">
        <f>D568-C568</f>
        <v>86</v>
      </c>
      <c r="F568" s="22">
        <f t="shared" si="12"/>
      </c>
    </row>
    <row r="569" spans="1:6" ht="29.25" customHeight="1">
      <c r="A569" s="118">
        <v>20802</v>
      </c>
      <c r="B569" s="122" t="s">
        <v>522</v>
      </c>
      <c r="C569" s="120">
        <v>684</v>
      </c>
      <c r="D569" s="120">
        <f>SUM(D570:D576)</f>
        <v>805</v>
      </c>
      <c r="E569" s="85">
        <f>D569-C569</f>
        <v>121</v>
      </c>
      <c r="F569" s="22">
        <f t="shared" si="12"/>
        <v>17.690058479532166</v>
      </c>
    </row>
    <row r="570" spans="1:6" ht="32.25" customHeight="1">
      <c r="A570" s="118">
        <v>2080201</v>
      </c>
      <c r="B570" s="122" t="s">
        <v>139</v>
      </c>
      <c r="C570" s="120">
        <v>466</v>
      </c>
      <c r="D570" s="120">
        <v>600</v>
      </c>
      <c r="E570" s="85">
        <f>D570-C570</f>
        <v>134</v>
      </c>
      <c r="F570" s="22">
        <f t="shared" si="12"/>
        <v>28.75536480686695</v>
      </c>
    </row>
    <row r="571" spans="1:6" ht="32.25" customHeight="1">
      <c r="A571" s="118">
        <v>2080202</v>
      </c>
      <c r="B571" s="122" t="s">
        <v>140</v>
      </c>
      <c r="C571" s="120">
        <v>29</v>
      </c>
      <c r="D571" s="120">
        <v>4</v>
      </c>
      <c r="E571" s="85">
        <f>D571-C571</f>
        <v>-25</v>
      </c>
      <c r="F571" s="22">
        <f t="shared" si="12"/>
        <v>-86.20689655172413</v>
      </c>
    </row>
    <row r="572" spans="1:6" ht="32.25" customHeight="1" hidden="1">
      <c r="A572" s="118">
        <v>2080203</v>
      </c>
      <c r="B572" s="122" t="s">
        <v>141</v>
      </c>
      <c r="C572" s="120"/>
      <c r="D572" s="120"/>
      <c r="E572" s="85"/>
      <c r="F572" s="22">
        <f t="shared" si="12"/>
      </c>
    </row>
    <row r="573" spans="1:6" ht="29.25" customHeight="1">
      <c r="A573" s="118">
        <v>2080206</v>
      </c>
      <c r="B573" s="122" t="s">
        <v>523</v>
      </c>
      <c r="C573" s="120"/>
      <c r="D573" s="120">
        <v>3</v>
      </c>
      <c r="E573" s="85"/>
      <c r="F573" s="22">
        <f t="shared" si="12"/>
      </c>
    </row>
    <row r="574" spans="1:6" ht="29.25" customHeight="1">
      <c r="A574" s="118">
        <v>2080207</v>
      </c>
      <c r="B574" s="122" t="s">
        <v>524</v>
      </c>
      <c r="C574" s="120">
        <v>9</v>
      </c>
      <c r="D574" s="120"/>
      <c r="E574" s="85">
        <f>D574-C574</f>
        <v>-9</v>
      </c>
      <c r="F574" s="22">
        <f t="shared" si="12"/>
        <v>-100</v>
      </c>
    </row>
    <row r="575" spans="1:6" ht="29.25" customHeight="1">
      <c r="A575" s="118">
        <v>2080208</v>
      </c>
      <c r="B575" s="122" t="s">
        <v>525</v>
      </c>
      <c r="C575" s="120">
        <v>3</v>
      </c>
      <c r="D575" s="120">
        <v>3</v>
      </c>
      <c r="E575" s="85">
        <f>D575-C575</f>
        <v>0</v>
      </c>
      <c r="F575" s="22">
        <f t="shared" si="12"/>
      </c>
    </row>
    <row r="576" spans="1:6" ht="29.25" customHeight="1">
      <c r="A576" s="118">
        <v>2080299</v>
      </c>
      <c r="B576" s="122" t="s">
        <v>526</v>
      </c>
      <c r="C576" s="120">
        <v>177</v>
      </c>
      <c r="D576" s="120">
        <v>195</v>
      </c>
      <c r="E576" s="85">
        <f>D576-C576</f>
        <v>18</v>
      </c>
      <c r="F576" s="22">
        <f t="shared" si="12"/>
        <v>10.16949152542373</v>
      </c>
    </row>
    <row r="577" spans="1:6" ht="29.25" customHeight="1" hidden="1">
      <c r="A577" s="118">
        <v>20804</v>
      </c>
      <c r="B577" s="122" t="s">
        <v>527</v>
      </c>
      <c r="C577" s="120"/>
      <c r="D577" s="120"/>
      <c r="E577" s="85"/>
      <c r="F577" s="22">
        <f t="shared" si="12"/>
      </c>
    </row>
    <row r="578" spans="1:6" ht="29.25" customHeight="1" hidden="1">
      <c r="A578" s="118">
        <v>2080402</v>
      </c>
      <c r="B578" s="122" t="s">
        <v>528</v>
      </c>
      <c r="C578" s="120"/>
      <c r="D578" s="120"/>
      <c r="E578" s="85"/>
      <c r="F578" s="22">
        <f t="shared" si="12"/>
      </c>
    </row>
    <row r="579" spans="1:6" ht="29.25" customHeight="1">
      <c r="A579" s="118">
        <v>20805</v>
      </c>
      <c r="B579" s="122" t="s">
        <v>529</v>
      </c>
      <c r="C579" s="120">
        <v>11185</v>
      </c>
      <c r="D579" s="120">
        <f>SUM(D580:D587)</f>
        <v>12075</v>
      </c>
      <c r="E579" s="85">
        <f>D579-C579</f>
        <v>890</v>
      </c>
      <c r="F579" s="22">
        <f t="shared" si="12"/>
        <v>7.957085382208315</v>
      </c>
    </row>
    <row r="580" spans="1:6" ht="29.25" customHeight="1">
      <c r="A580" s="118">
        <v>2080501</v>
      </c>
      <c r="B580" s="122" t="s">
        <v>530</v>
      </c>
      <c r="C580" s="120">
        <v>2039</v>
      </c>
      <c r="D580" s="120">
        <v>1820</v>
      </c>
      <c r="E580" s="85">
        <f>D580-C580</f>
        <v>-219</v>
      </c>
      <c r="F580" s="22">
        <f t="shared" si="12"/>
        <v>-10.740559097596861</v>
      </c>
    </row>
    <row r="581" spans="1:6" ht="29.25" customHeight="1">
      <c r="A581" s="118">
        <v>2080502</v>
      </c>
      <c r="B581" s="122" t="s">
        <v>531</v>
      </c>
      <c r="C581" s="120">
        <v>2267</v>
      </c>
      <c r="D581" s="120">
        <v>2349</v>
      </c>
      <c r="E581" s="85">
        <f>D581-C581</f>
        <v>82</v>
      </c>
      <c r="F581" s="22">
        <f t="shared" si="12"/>
        <v>3.6171151301279223</v>
      </c>
    </row>
    <row r="582" spans="1:6" ht="29.25" customHeight="1" hidden="1">
      <c r="A582" s="118">
        <v>2080503</v>
      </c>
      <c r="B582" s="122" t="s">
        <v>532</v>
      </c>
      <c r="C582" s="120"/>
      <c r="D582" s="120"/>
      <c r="E582" s="85"/>
      <c r="F582" s="22">
        <f t="shared" si="12"/>
      </c>
    </row>
    <row r="583" spans="1:6" ht="29.25" customHeight="1">
      <c r="A583" s="118">
        <v>2080505</v>
      </c>
      <c r="B583" s="122" t="s">
        <v>533</v>
      </c>
      <c r="C583" s="120">
        <v>5441</v>
      </c>
      <c r="D583" s="120">
        <v>5971</v>
      </c>
      <c r="E583" s="85">
        <f aca="true" t="shared" si="14" ref="E583:E588">D583-C583</f>
        <v>530</v>
      </c>
      <c r="F583" s="22">
        <f aca="true" t="shared" si="15" ref="F583:F603">IF(AND((D583-C583)&lt;&gt;0,C583&lt;&gt;0),(D583-C583)/C583*100,"")</f>
        <v>9.74085646020952</v>
      </c>
    </row>
    <row r="584" spans="1:6" ht="29.25" customHeight="1">
      <c r="A584" s="118">
        <v>2080506</v>
      </c>
      <c r="B584" s="122" t="s">
        <v>534</v>
      </c>
      <c r="C584" s="120">
        <v>453</v>
      </c>
      <c r="D584" s="120">
        <v>846</v>
      </c>
      <c r="E584" s="85">
        <f t="shared" si="14"/>
        <v>393</v>
      </c>
      <c r="F584" s="22">
        <f t="shared" si="15"/>
        <v>86.75496688741721</v>
      </c>
    </row>
    <row r="585" spans="1:6" ht="29.25" customHeight="1">
      <c r="A585" s="118">
        <v>2080507</v>
      </c>
      <c r="B585" s="122" t="s">
        <v>535</v>
      </c>
      <c r="C585" s="120">
        <v>939</v>
      </c>
      <c r="D585" s="120">
        <v>1089</v>
      </c>
      <c r="E585" s="85">
        <f t="shared" si="14"/>
        <v>150</v>
      </c>
      <c r="F585" s="22">
        <f t="shared" si="15"/>
        <v>15.974440894568689</v>
      </c>
    </row>
    <row r="586" spans="1:6" ht="29.25" customHeight="1" hidden="1">
      <c r="A586" s="118">
        <v>2080508</v>
      </c>
      <c r="B586" s="122" t="s">
        <v>536</v>
      </c>
      <c r="C586" s="120"/>
      <c r="D586" s="120"/>
      <c r="E586" s="85">
        <f t="shared" si="14"/>
        <v>0</v>
      </c>
      <c r="F586" s="22">
        <f t="shared" si="15"/>
      </c>
    </row>
    <row r="587" spans="1:6" ht="29.25" customHeight="1">
      <c r="A587" s="118">
        <v>2080599</v>
      </c>
      <c r="B587" s="122" t="s">
        <v>537</v>
      </c>
      <c r="C587" s="120">
        <v>46</v>
      </c>
      <c r="D587" s="120"/>
      <c r="E587" s="85">
        <f t="shared" si="14"/>
        <v>-46</v>
      </c>
      <c r="F587" s="22">
        <f t="shared" si="15"/>
        <v>-100</v>
      </c>
    </row>
    <row r="588" spans="1:6" ht="29.25" customHeight="1">
      <c r="A588" s="118">
        <v>20806</v>
      </c>
      <c r="B588" s="122" t="s">
        <v>538</v>
      </c>
      <c r="C588" s="120">
        <v>3</v>
      </c>
      <c r="D588" s="120">
        <f>SUM(D589:D591)</f>
        <v>9</v>
      </c>
      <c r="E588" s="85">
        <f t="shared" si="14"/>
        <v>6</v>
      </c>
      <c r="F588" s="22">
        <f t="shared" si="15"/>
        <v>200</v>
      </c>
    </row>
    <row r="589" spans="1:6" ht="29.25" customHeight="1" hidden="1">
      <c r="A589" s="118">
        <v>2080601</v>
      </c>
      <c r="B589" s="122" t="s">
        <v>539</v>
      </c>
      <c r="C589" s="120"/>
      <c r="D589" s="120"/>
      <c r="E589" s="85"/>
      <c r="F589" s="22">
        <f t="shared" si="15"/>
      </c>
    </row>
    <row r="590" spans="1:6" ht="29.25" customHeight="1" hidden="1">
      <c r="A590" s="118">
        <v>2080602</v>
      </c>
      <c r="B590" s="122" t="s">
        <v>540</v>
      </c>
      <c r="C590" s="120"/>
      <c r="D590" s="120"/>
      <c r="E590" s="85"/>
      <c r="F590" s="22">
        <f t="shared" si="15"/>
      </c>
    </row>
    <row r="591" spans="1:6" ht="29.25" customHeight="1">
      <c r="A591" s="118">
        <v>2080699</v>
      </c>
      <c r="B591" s="122" t="s">
        <v>541</v>
      </c>
      <c r="C591" s="120">
        <v>3</v>
      </c>
      <c r="D591" s="120">
        <v>9</v>
      </c>
      <c r="E591" s="85">
        <f>D591-C591</f>
        <v>6</v>
      </c>
      <c r="F591" s="22">
        <f t="shared" si="15"/>
        <v>200</v>
      </c>
    </row>
    <row r="592" spans="1:6" ht="29.25" customHeight="1">
      <c r="A592" s="118">
        <v>20807</v>
      </c>
      <c r="B592" s="122" t="s">
        <v>542</v>
      </c>
      <c r="C592" s="120">
        <v>1042</v>
      </c>
      <c r="D592" s="120">
        <f>SUM(D593:D601)</f>
        <v>977</v>
      </c>
      <c r="E592" s="85">
        <f>D592-C592</f>
        <v>-65</v>
      </c>
      <c r="F592" s="22">
        <f t="shared" si="15"/>
        <v>-6.238003838771593</v>
      </c>
    </row>
    <row r="593" spans="1:6" ht="29.25" customHeight="1" hidden="1">
      <c r="A593" s="118">
        <v>2080701</v>
      </c>
      <c r="B593" s="122" t="s">
        <v>543</v>
      </c>
      <c r="C593" s="120"/>
      <c r="D593" s="120"/>
      <c r="E593" s="85"/>
      <c r="F593" s="22">
        <f t="shared" si="15"/>
      </c>
    </row>
    <row r="594" spans="1:6" ht="29.25" customHeight="1">
      <c r="A594" s="118">
        <v>2080702</v>
      </c>
      <c r="B594" s="122" t="s">
        <v>544</v>
      </c>
      <c r="C594" s="120">
        <v>17</v>
      </c>
      <c r="D594" s="120">
        <v>53</v>
      </c>
      <c r="E594" s="85">
        <f>D594-C594</f>
        <v>36</v>
      </c>
      <c r="F594" s="22">
        <f t="shared" si="15"/>
        <v>211.76470588235296</v>
      </c>
    </row>
    <row r="595" spans="1:6" ht="29.25" customHeight="1">
      <c r="A595" s="118">
        <v>2080704</v>
      </c>
      <c r="B595" s="122" t="s">
        <v>545</v>
      </c>
      <c r="C595" s="120">
        <v>268</v>
      </c>
      <c r="D595" s="120">
        <v>135</v>
      </c>
      <c r="E595" s="85">
        <f>D595-C595</f>
        <v>-133</v>
      </c>
      <c r="F595" s="22">
        <f t="shared" si="15"/>
        <v>-49.62686567164179</v>
      </c>
    </row>
    <row r="596" spans="1:6" ht="29.25" customHeight="1">
      <c r="A596" s="118">
        <v>2080705</v>
      </c>
      <c r="B596" s="122" t="s">
        <v>546</v>
      </c>
      <c r="C596" s="120">
        <v>190</v>
      </c>
      <c r="D596" s="120"/>
      <c r="E596" s="85">
        <f>D596-C596</f>
        <v>-190</v>
      </c>
      <c r="F596" s="22">
        <f t="shared" si="15"/>
        <v>-100</v>
      </c>
    </row>
    <row r="597" spans="1:6" ht="29.25" customHeight="1">
      <c r="A597" s="118">
        <v>2080709</v>
      </c>
      <c r="B597" s="122" t="s">
        <v>547</v>
      </c>
      <c r="C597" s="120">
        <v>3</v>
      </c>
      <c r="D597" s="120"/>
      <c r="E597" s="85">
        <f>D597-C597</f>
        <v>-3</v>
      </c>
      <c r="F597" s="22">
        <f t="shared" si="15"/>
        <v>-100</v>
      </c>
    </row>
    <row r="598" spans="1:6" ht="29.25" customHeight="1">
      <c r="A598" s="118">
        <v>2080711</v>
      </c>
      <c r="B598" s="122" t="s">
        <v>548</v>
      </c>
      <c r="C598" s="120">
        <v>30</v>
      </c>
      <c r="D598" s="120">
        <v>11</v>
      </c>
      <c r="E598" s="85">
        <f>D598-C598</f>
        <v>-19</v>
      </c>
      <c r="F598" s="22">
        <f t="shared" si="15"/>
        <v>-63.33333333333333</v>
      </c>
    </row>
    <row r="599" spans="1:6" ht="29.25" customHeight="1" hidden="1">
      <c r="A599" s="118">
        <v>2080712</v>
      </c>
      <c r="B599" s="122" t="s">
        <v>549</v>
      </c>
      <c r="C599" s="120"/>
      <c r="D599" s="120"/>
      <c r="E599" s="85"/>
      <c r="F599" s="22">
        <f t="shared" si="15"/>
      </c>
    </row>
    <row r="600" spans="1:6" ht="29.25" customHeight="1" hidden="1">
      <c r="A600" s="118">
        <v>2080713</v>
      </c>
      <c r="B600" s="122" t="s">
        <v>550</v>
      </c>
      <c r="C600" s="120"/>
      <c r="D600" s="120"/>
      <c r="E600" s="85"/>
      <c r="F600" s="22">
        <f t="shared" si="15"/>
      </c>
    </row>
    <row r="601" spans="1:6" ht="29.25" customHeight="1">
      <c r="A601" s="118">
        <v>2080799</v>
      </c>
      <c r="B601" s="122" t="s">
        <v>551</v>
      </c>
      <c r="C601" s="120">
        <v>534</v>
      </c>
      <c r="D601" s="120">
        <v>778</v>
      </c>
      <c r="E601" s="85">
        <f>D601-C601</f>
        <v>244</v>
      </c>
      <c r="F601" s="22">
        <f t="shared" si="15"/>
        <v>45.69288389513109</v>
      </c>
    </row>
    <row r="602" spans="1:6" ht="29.25" customHeight="1">
      <c r="A602" s="118">
        <v>20808</v>
      </c>
      <c r="B602" s="122" t="s">
        <v>552</v>
      </c>
      <c r="C602" s="120">
        <v>1378</v>
      </c>
      <c r="D602" s="120">
        <f>SUM(D603:D610)</f>
        <v>1501</v>
      </c>
      <c r="E602" s="85">
        <f>D602-C602</f>
        <v>123</v>
      </c>
      <c r="F602" s="22">
        <f t="shared" si="15"/>
        <v>8.925979680696662</v>
      </c>
    </row>
    <row r="603" spans="1:6" ht="29.25" customHeight="1">
      <c r="A603" s="118">
        <v>2080801</v>
      </c>
      <c r="B603" s="122" t="s">
        <v>553</v>
      </c>
      <c r="C603" s="120">
        <v>82</v>
      </c>
      <c r="D603" s="120">
        <v>348</v>
      </c>
      <c r="E603" s="85">
        <f>D603-C603</f>
        <v>266</v>
      </c>
      <c r="F603" s="22">
        <f t="shared" si="15"/>
        <v>324.39024390243907</v>
      </c>
    </row>
    <row r="604" spans="1:6" ht="29.25" customHeight="1">
      <c r="A604" s="118">
        <v>2080802</v>
      </c>
      <c r="B604" s="122" t="s">
        <v>554</v>
      </c>
      <c r="C604" s="120">
        <v>179</v>
      </c>
      <c r="D604" s="120">
        <v>203</v>
      </c>
      <c r="E604" s="85">
        <f aca="true" t="shared" si="16" ref="E604:E609">D604-C604</f>
        <v>24</v>
      </c>
      <c r="F604" s="22">
        <f aca="true" t="shared" si="17" ref="F604:F609">IF(AND((D604-C604)&lt;&gt;0,C604&lt;&gt;0),(D604-C604)/C604*100,"")</f>
        <v>13.40782122905028</v>
      </c>
    </row>
    <row r="605" spans="1:6" ht="29.25" customHeight="1">
      <c r="A605" s="118">
        <v>2080803</v>
      </c>
      <c r="B605" s="122" t="s">
        <v>555</v>
      </c>
      <c r="C605" s="120">
        <v>410</v>
      </c>
      <c r="D605" s="120">
        <v>154</v>
      </c>
      <c r="E605" s="85">
        <f t="shared" si="16"/>
        <v>-256</v>
      </c>
      <c r="F605" s="22">
        <f t="shared" si="17"/>
        <v>-62.4390243902439</v>
      </c>
    </row>
    <row r="606" spans="1:6" ht="29.25" customHeight="1">
      <c r="A606" s="118">
        <v>2080804</v>
      </c>
      <c r="B606" s="122" t="s">
        <v>556</v>
      </c>
      <c r="C606" s="120">
        <v>82</v>
      </c>
      <c r="D606" s="120"/>
      <c r="E606" s="85">
        <f t="shared" si="16"/>
        <v>-82</v>
      </c>
      <c r="F606" s="22">
        <f t="shared" si="17"/>
        <v>-100</v>
      </c>
    </row>
    <row r="607" spans="1:6" ht="29.25" customHeight="1">
      <c r="A607" s="118">
        <v>2080805</v>
      </c>
      <c r="B607" s="122" t="s">
        <v>557</v>
      </c>
      <c r="C607" s="120">
        <v>116</v>
      </c>
      <c r="D607" s="120">
        <v>114</v>
      </c>
      <c r="E607" s="85">
        <f t="shared" si="16"/>
        <v>-2</v>
      </c>
      <c r="F607" s="22">
        <f t="shared" si="17"/>
        <v>-1.7241379310344827</v>
      </c>
    </row>
    <row r="608" spans="1:6" ht="29.25" customHeight="1">
      <c r="A608" s="118">
        <v>2080806</v>
      </c>
      <c r="B608" s="122" t="s">
        <v>558</v>
      </c>
      <c r="C608" s="120">
        <v>11</v>
      </c>
      <c r="D608" s="120"/>
      <c r="E608" s="85">
        <f t="shared" si="16"/>
        <v>-11</v>
      </c>
      <c r="F608" s="22">
        <f t="shared" si="17"/>
        <v>-100</v>
      </c>
    </row>
    <row r="609" spans="1:6" ht="29.25" customHeight="1">
      <c r="A609" s="118">
        <v>2080808</v>
      </c>
      <c r="B609" s="207" t="s">
        <v>559</v>
      </c>
      <c r="C609" s="120"/>
      <c r="D609" s="120">
        <v>7</v>
      </c>
      <c r="E609" s="85">
        <f t="shared" si="16"/>
        <v>7</v>
      </c>
      <c r="F609" s="22">
        <f t="shared" si="17"/>
      </c>
    </row>
    <row r="610" spans="1:6" ht="29.25" customHeight="1">
      <c r="A610" s="118">
        <v>2080899</v>
      </c>
      <c r="B610" s="122" t="s">
        <v>560</v>
      </c>
      <c r="C610" s="120">
        <v>498</v>
      </c>
      <c r="D610" s="120">
        <v>675</v>
      </c>
      <c r="E610" s="85">
        <f aca="true" t="shared" si="18" ref="E610:E646">D610-C610</f>
        <v>177</v>
      </c>
      <c r="F610" s="22">
        <f aca="true" t="shared" si="19" ref="F610:F647">IF(AND((D610-C610)&lt;&gt;0,C610&lt;&gt;0),(D610-C610)/C610*100,"")</f>
        <v>35.54216867469879</v>
      </c>
    </row>
    <row r="611" spans="1:6" ht="29.25" customHeight="1">
      <c r="A611" s="118">
        <v>20809</v>
      </c>
      <c r="B611" s="122" t="s">
        <v>561</v>
      </c>
      <c r="C611" s="120">
        <v>71</v>
      </c>
      <c r="D611" s="120">
        <f>SUM(D612:D617)</f>
        <v>130</v>
      </c>
      <c r="E611" s="85">
        <f t="shared" si="18"/>
        <v>59</v>
      </c>
      <c r="F611" s="22">
        <f t="shared" si="19"/>
        <v>83.09859154929578</v>
      </c>
    </row>
    <row r="612" spans="1:6" ht="29.25" customHeight="1">
      <c r="A612" s="118">
        <v>2080901</v>
      </c>
      <c r="B612" s="122" t="s">
        <v>562</v>
      </c>
      <c r="C612" s="120">
        <v>33</v>
      </c>
      <c r="D612" s="120">
        <v>48</v>
      </c>
      <c r="E612" s="85">
        <f t="shared" si="18"/>
        <v>15</v>
      </c>
      <c r="F612" s="22">
        <f t="shared" si="19"/>
        <v>45.45454545454545</v>
      </c>
    </row>
    <row r="613" spans="1:6" ht="29.25" customHeight="1">
      <c r="A613" s="118">
        <v>2080902</v>
      </c>
      <c r="B613" s="122" t="s">
        <v>563</v>
      </c>
      <c r="C613" s="120">
        <v>24</v>
      </c>
      <c r="D613" s="120">
        <v>50</v>
      </c>
      <c r="E613" s="85">
        <f t="shared" si="18"/>
        <v>26</v>
      </c>
      <c r="F613" s="22">
        <f t="shared" si="19"/>
        <v>108.33333333333333</v>
      </c>
    </row>
    <row r="614" spans="1:6" ht="29.25" customHeight="1">
      <c r="A614" s="118">
        <v>2080903</v>
      </c>
      <c r="B614" s="122" t="s">
        <v>564</v>
      </c>
      <c r="C614" s="120"/>
      <c r="D614" s="120">
        <v>5</v>
      </c>
      <c r="E614" s="85">
        <f t="shared" si="18"/>
        <v>5</v>
      </c>
      <c r="F614" s="22">
        <f t="shared" si="19"/>
      </c>
    </row>
    <row r="615" spans="1:6" ht="29.25" customHeight="1">
      <c r="A615" s="118">
        <v>2080904</v>
      </c>
      <c r="B615" s="122" t="s">
        <v>565</v>
      </c>
      <c r="C615" s="120"/>
      <c r="D615" s="120">
        <v>3</v>
      </c>
      <c r="E615" s="85">
        <f t="shared" si="18"/>
        <v>3</v>
      </c>
      <c r="F615" s="22">
        <f t="shared" si="19"/>
      </c>
    </row>
    <row r="616" spans="1:6" ht="29.25" customHeight="1">
      <c r="A616" s="118">
        <v>2080905</v>
      </c>
      <c r="B616" s="122" t="s">
        <v>566</v>
      </c>
      <c r="C616" s="120">
        <v>14</v>
      </c>
      <c r="D616" s="120">
        <v>24</v>
      </c>
      <c r="E616" s="85">
        <f t="shared" si="18"/>
        <v>10</v>
      </c>
      <c r="F616" s="22">
        <f t="shared" si="19"/>
        <v>71.42857142857143</v>
      </c>
    </row>
    <row r="617" spans="1:6" ht="29.25" customHeight="1" hidden="1">
      <c r="A617" s="118">
        <v>2080999</v>
      </c>
      <c r="B617" s="122" t="s">
        <v>567</v>
      </c>
      <c r="C617" s="120"/>
      <c r="D617" s="120"/>
      <c r="E617" s="85">
        <f t="shared" si="18"/>
        <v>0</v>
      </c>
      <c r="F617" s="22">
        <f t="shared" si="19"/>
      </c>
    </row>
    <row r="618" spans="1:6" ht="29.25" customHeight="1">
      <c r="A618" s="118">
        <v>20810</v>
      </c>
      <c r="B618" s="122" t="s">
        <v>568</v>
      </c>
      <c r="C618" s="120">
        <v>763</v>
      </c>
      <c r="D618" s="120">
        <f>SUM(D619:D625)</f>
        <v>1013</v>
      </c>
      <c r="E618" s="85">
        <f t="shared" si="18"/>
        <v>250</v>
      </c>
      <c r="F618" s="22">
        <f t="shared" si="19"/>
        <v>32.765399737876805</v>
      </c>
    </row>
    <row r="619" spans="1:6" ht="29.25" customHeight="1">
      <c r="A619" s="118">
        <v>2081001</v>
      </c>
      <c r="B619" s="122" t="s">
        <v>569</v>
      </c>
      <c r="C619" s="120">
        <v>30</v>
      </c>
      <c r="D619" s="120">
        <v>31</v>
      </c>
      <c r="E619" s="85">
        <f t="shared" si="18"/>
        <v>1</v>
      </c>
      <c r="F619" s="22">
        <f t="shared" si="19"/>
        <v>3.3333333333333335</v>
      </c>
    </row>
    <row r="620" spans="1:6" ht="29.25" customHeight="1">
      <c r="A620" s="118">
        <v>2081002</v>
      </c>
      <c r="B620" s="122" t="s">
        <v>570</v>
      </c>
      <c r="C620" s="120">
        <v>520</v>
      </c>
      <c r="D620" s="120">
        <v>242</v>
      </c>
      <c r="E620" s="85">
        <f t="shared" si="18"/>
        <v>-278</v>
      </c>
      <c r="F620" s="22">
        <f t="shared" si="19"/>
        <v>-53.46153846153846</v>
      </c>
    </row>
    <row r="621" spans="1:6" ht="29.25" customHeight="1" hidden="1">
      <c r="A621" s="118">
        <v>2081003</v>
      </c>
      <c r="B621" s="122" t="s">
        <v>571</v>
      </c>
      <c r="C621" s="120"/>
      <c r="D621" s="120"/>
      <c r="E621" s="85">
        <f t="shared" si="18"/>
        <v>0</v>
      </c>
      <c r="F621" s="22">
        <f t="shared" si="19"/>
      </c>
    </row>
    <row r="622" spans="1:6" ht="29.25" customHeight="1">
      <c r="A622" s="118">
        <v>2081004</v>
      </c>
      <c r="B622" s="122" t="s">
        <v>572</v>
      </c>
      <c r="C622" s="120">
        <v>203</v>
      </c>
      <c r="D622" s="120">
        <v>328</v>
      </c>
      <c r="E622" s="85">
        <f t="shared" si="18"/>
        <v>125</v>
      </c>
      <c r="F622" s="22">
        <f t="shared" si="19"/>
        <v>61.57635467980296</v>
      </c>
    </row>
    <row r="623" spans="1:6" ht="29.25" customHeight="1" hidden="1">
      <c r="A623" s="118">
        <v>2081005</v>
      </c>
      <c r="B623" s="122" t="s">
        <v>573</v>
      </c>
      <c r="C623" s="120"/>
      <c r="D623" s="120"/>
      <c r="E623" s="85"/>
      <c r="F623" s="22">
        <f t="shared" si="19"/>
      </c>
    </row>
    <row r="624" spans="1:6" ht="29.25" customHeight="1">
      <c r="A624" s="118">
        <v>2081006</v>
      </c>
      <c r="B624" s="122" t="s">
        <v>574</v>
      </c>
      <c r="C624" s="120">
        <v>10</v>
      </c>
      <c r="D624" s="120">
        <v>412</v>
      </c>
      <c r="E624" s="85">
        <f t="shared" si="18"/>
        <v>402</v>
      </c>
      <c r="F624" s="22">
        <f t="shared" si="19"/>
        <v>4020.0000000000005</v>
      </c>
    </row>
    <row r="625" spans="1:6" ht="29.25" customHeight="1" hidden="1">
      <c r="A625" s="118">
        <v>2081099</v>
      </c>
      <c r="B625" s="122" t="s">
        <v>575</v>
      </c>
      <c r="C625" s="120"/>
      <c r="D625" s="120"/>
      <c r="E625" s="85">
        <f t="shared" si="18"/>
        <v>0</v>
      </c>
      <c r="F625" s="22">
        <f t="shared" si="19"/>
      </c>
    </row>
    <row r="626" spans="1:6" ht="29.25" customHeight="1">
      <c r="A626" s="118">
        <v>20811</v>
      </c>
      <c r="B626" s="122" t="s">
        <v>576</v>
      </c>
      <c r="C626" s="120">
        <v>707</v>
      </c>
      <c r="D626" s="120">
        <f>SUM(D627:D634)</f>
        <v>751</v>
      </c>
      <c r="E626" s="85">
        <f t="shared" si="18"/>
        <v>44</v>
      </c>
      <c r="F626" s="22">
        <f t="shared" si="19"/>
        <v>6.223479490806223</v>
      </c>
    </row>
    <row r="627" spans="1:6" ht="29.25" customHeight="1">
      <c r="A627" s="118">
        <v>2081101</v>
      </c>
      <c r="B627" s="122" t="s">
        <v>139</v>
      </c>
      <c r="C627" s="120">
        <v>114</v>
      </c>
      <c r="D627" s="120">
        <v>146</v>
      </c>
      <c r="E627" s="85">
        <f t="shared" si="18"/>
        <v>32</v>
      </c>
      <c r="F627" s="22">
        <f t="shared" si="19"/>
        <v>28.07017543859649</v>
      </c>
    </row>
    <row r="628" spans="1:6" ht="29.25" customHeight="1">
      <c r="A628" s="118">
        <v>2081102</v>
      </c>
      <c r="B628" s="122" t="s">
        <v>140</v>
      </c>
      <c r="C628" s="120">
        <v>13</v>
      </c>
      <c r="D628" s="120">
        <v>12</v>
      </c>
      <c r="E628" s="85">
        <f t="shared" si="18"/>
        <v>-1</v>
      </c>
      <c r="F628" s="22">
        <f t="shared" si="19"/>
        <v>-7.6923076923076925</v>
      </c>
    </row>
    <row r="629" spans="1:6" ht="29.25" customHeight="1" hidden="1">
      <c r="A629" s="118">
        <v>2081103</v>
      </c>
      <c r="B629" s="122" t="s">
        <v>141</v>
      </c>
      <c r="C629" s="120"/>
      <c r="D629" s="120"/>
      <c r="E629" s="85"/>
      <c r="F629" s="22">
        <f t="shared" si="19"/>
      </c>
    </row>
    <row r="630" spans="1:6" ht="29.25" customHeight="1">
      <c r="A630" s="118">
        <v>2081104</v>
      </c>
      <c r="B630" s="122" t="s">
        <v>577</v>
      </c>
      <c r="C630" s="120">
        <v>51</v>
      </c>
      <c r="D630" s="120">
        <v>9</v>
      </c>
      <c r="E630" s="85">
        <f t="shared" si="18"/>
        <v>-42</v>
      </c>
      <c r="F630" s="22">
        <f t="shared" si="19"/>
        <v>-82.35294117647058</v>
      </c>
    </row>
    <row r="631" spans="1:6" ht="29.25" customHeight="1">
      <c r="A631" s="118">
        <v>2081105</v>
      </c>
      <c r="B631" s="122" t="s">
        <v>578</v>
      </c>
      <c r="C631" s="120">
        <v>93</v>
      </c>
      <c r="D631" s="120">
        <v>192</v>
      </c>
      <c r="E631" s="85">
        <f t="shared" si="18"/>
        <v>99</v>
      </c>
      <c r="F631" s="22">
        <f t="shared" si="19"/>
        <v>106.4516129032258</v>
      </c>
    </row>
    <row r="632" spans="1:6" ht="29.25" customHeight="1" hidden="1">
      <c r="A632" s="118">
        <v>2081106</v>
      </c>
      <c r="B632" s="122" t="s">
        <v>579</v>
      </c>
      <c r="C632" s="120"/>
      <c r="D632" s="120"/>
      <c r="E632" s="85">
        <f t="shared" si="18"/>
        <v>0</v>
      </c>
      <c r="F632" s="22">
        <f t="shared" si="19"/>
      </c>
    </row>
    <row r="633" spans="1:6" ht="29.25" customHeight="1">
      <c r="A633" s="118">
        <v>2081107</v>
      </c>
      <c r="B633" s="122" t="s">
        <v>580</v>
      </c>
      <c r="C633" s="120">
        <v>426</v>
      </c>
      <c r="D633" s="120">
        <v>377</v>
      </c>
      <c r="E633" s="85">
        <f t="shared" si="18"/>
        <v>-49</v>
      </c>
      <c r="F633" s="22">
        <f t="shared" si="19"/>
        <v>-11.502347417840376</v>
      </c>
    </row>
    <row r="634" spans="1:6" ht="29.25" customHeight="1">
      <c r="A634" s="118">
        <v>2081199</v>
      </c>
      <c r="B634" s="122" t="s">
        <v>581</v>
      </c>
      <c r="C634" s="120">
        <v>10</v>
      </c>
      <c r="D634" s="120">
        <v>15</v>
      </c>
      <c r="E634" s="85">
        <f t="shared" si="18"/>
        <v>5</v>
      </c>
      <c r="F634" s="22">
        <f t="shared" si="19"/>
        <v>50</v>
      </c>
    </row>
    <row r="635" spans="1:6" ht="29.25" customHeight="1">
      <c r="A635" s="118">
        <v>20816</v>
      </c>
      <c r="B635" s="122" t="s">
        <v>582</v>
      </c>
      <c r="C635" s="120">
        <v>81</v>
      </c>
      <c r="D635" s="120">
        <f>SUM(D636:D639)</f>
        <v>82</v>
      </c>
      <c r="E635" s="85">
        <f t="shared" si="18"/>
        <v>1</v>
      </c>
      <c r="F635" s="22">
        <f t="shared" si="19"/>
        <v>1.2345679012345678</v>
      </c>
    </row>
    <row r="636" spans="1:6" ht="29.25" customHeight="1">
      <c r="A636" s="118">
        <v>2081601</v>
      </c>
      <c r="B636" s="122" t="s">
        <v>139</v>
      </c>
      <c r="C636" s="120">
        <v>73</v>
      </c>
      <c r="D636" s="120">
        <v>82</v>
      </c>
      <c r="E636" s="85">
        <f t="shared" si="18"/>
        <v>9</v>
      </c>
      <c r="F636" s="22">
        <f t="shared" si="19"/>
        <v>12.32876712328767</v>
      </c>
    </row>
    <row r="637" spans="1:6" ht="29.25" customHeight="1">
      <c r="A637" s="118">
        <v>2081602</v>
      </c>
      <c r="B637" s="122" t="s">
        <v>140</v>
      </c>
      <c r="C637" s="120">
        <v>8</v>
      </c>
      <c r="D637" s="120"/>
      <c r="E637" s="85">
        <f t="shared" si="18"/>
        <v>-8</v>
      </c>
      <c r="F637" s="22">
        <f t="shared" si="19"/>
        <v>-100</v>
      </c>
    </row>
    <row r="638" spans="1:6" ht="29.25" customHeight="1" hidden="1">
      <c r="A638" s="118">
        <v>2081603</v>
      </c>
      <c r="B638" s="122" t="s">
        <v>141</v>
      </c>
      <c r="C638" s="120"/>
      <c r="D638" s="120"/>
      <c r="E638" s="85"/>
      <c r="F638" s="22">
        <f t="shared" si="19"/>
      </c>
    </row>
    <row r="639" spans="1:6" ht="29.25" customHeight="1" hidden="1">
      <c r="A639" s="118">
        <v>2081699</v>
      </c>
      <c r="B639" s="122" t="s">
        <v>583</v>
      </c>
      <c r="C639" s="120"/>
      <c r="D639" s="120"/>
      <c r="E639" s="85"/>
      <c r="F639" s="22">
        <f t="shared" si="19"/>
      </c>
    </row>
    <row r="640" spans="1:6" ht="29.25" customHeight="1">
      <c r="A640" s="118">
        <v>20819</v>
      </c>
      <c r="B640" s="122" t="s">
        <v>584</v>
      </c>
      <c r="C640" s="120">
        <v>3156</v>
      </c>
      <c r="D640" s="120">
        <f>SUM(D641:D642)</f>
        <v>3448</v>
      </c>
      <c r="E640" s="85">
        <f t="shared" si="18"/>
        <v>292</v>
      </c>
      <c r="F640" s="22">
        <f t="shared" si="19"/>
        <v>9.252217997465145</v>
      </c>
    </row>
    <row r="641" spans="1:6" ht="29.25" customHeight="1">
      <c r="A641" s="118">
        <v>2081901</v>
      </c>
      <c r="B641" s="122" t="s">
        <v>585</v>
      </c>
      <c r="C641" s="120">
        <v>344</v>
      </c>
      <c r="D641" s="120">
        <v>388</v>
      </c>
      <c r="E641" s="85">
        <f t="shared" si="18"/>
        <v>44</v>
      </c>
      <c r="F641" s="22">
        <f t="shared" si="19"/>
        <v>12.790697674418606</v>
      </c>
    </row>
    <row r="642" spans="1:6" ht="29.25" customHeight="1">
      <c r="A642" s="118">
        <v>2081902</v>
      </c>
      <c r="B642" s="122" t="s">
        <v>586</v>
      </c>
      <c r="C642" s="120">
        <v>2812</v>
      </c>
      <c r="D642" s="120">
        <v>3060</v>
      </c>
      <c r="E642" s="85">
        <f t="shared" si="18"/>
        <v>248</v>
      </c>
      <c r="F642" s="22">
        <f t="shared" si="19"/>
        <v>8.819345661450924</v>
      </c>
    </row>
    <row r="643" spans="1:6" ht="29.25" customHeight="1">
      <c r="A643" s="118">
        <v>20820</v>
      </c>
      <c r="B643" s="122" t="s">
        <v>587</v>
      </c>
      <c r="C643" s="120">
        <v>249</v>
      </c>
      <c r="D643" s="120">
        <f>SUM(D644:D645)</f>
        <v>246</v>
      </c>
      <c r="E643" s="85">
        <f t="shared" si="18"/>
        <v>-3</v>
      </c>
      <c r="F643" s="22">
        <f t="shared" si="19"/>
        <v>-1.2048192771084338</v>
      </c>
    </row>
    <row r="644" spans="1:6" ht="29.25" customHeight="1">
      <c r="A644" s="118">
        <v>2082001</v>
      </c>
      <c r="B644" s="122" t="s">
        <v>588</v>
      </c>
      <c r="C644" s="120">
        <v>241</v>
      </c>
      <c r="D644" s="120">
        <v>242</v>
      </c>
      <c r="E644" s="85">
        <f t="shared" si="18"/>
        <v>1</v>
      </c>
      <c r="F644" s="22">
        <f t="shared" si="19"/>
        <v>0.4149377593360996</v>
      </c>
    </row>
    <row r="645" spans="1:6" ht="29.25" customHeight="1">
      <c r="A645" s="118">
        <v>2082002</v>
      </c>
      <c r="B645" s="122" t="s">
        <v>589</v>
      </c>
      <c r="C645" s="120">
        <v>8</v>
      </c>
      <c r="D645" s="120">
        <v>4</v>
      </c>
      <c r="E645" s="85">
        <f t="shared" si="18"/>
        <v>-4</v>
      </c>
      <c r="F645" s="22">
        <f t="shared" si="19"/>
        <v>-50</v>
      </c>
    </row>
    <row r="646" spans="1:6" ht="29.25" customHeight="1">
      <c r="A646" s="118">
        <v>20821</v>
      </c>
      <c r="B646" s="122" t="s">
        <v>590</v>
      </c>
      <c r="C646" s="120">
        <v>1089</v>
      </c>
      <c r="D646" s="120">
        <f>SUM(D647:D648)</f>
        <v>1124</v>
      </c>
      <c r="E646" s="85">
        <f t="shared" si="18"/>
        <v>35</v>
      </c>
      <c r="F646" s="22">
        <f t="shared" si="19"/>
        <v>3.213957759412305</v>
      </c>
    </row>
    <row r="647" spans="1:6" ht="29.25" customHeight="1" hidden="1">
      <c r="A647" s="118">
        <v>2082101</v>
      </c>
      <c r="B647" s="122" t="s">
        <v>591</v>
      </c>
      <c r="C647" s="120"/>
      <c r="D647" s="120"/>
      <c r="E647" s="85"/>
      <c r="F647" s="22">
        <f t="shared" si="19"/>
      </c>
    </row>
    <row r="648" spans="1:6" ht="29.25" customHeight="1">
      <c r="A648" s="118">
        <v>2082102</v>
      </c>
      <c r="B648" s="122" t="s">
        <v>592</v>
      </c>
      <c r="C648" s="120">
        <v>1089</v>
      </c>
      <c r="D648" s="120">
        <v>1124</v>
      </c>
      <c r="E648" s="85">
        <f>D648-C648</f>
        <v>35</v>
      </c>
      <c r="F648" s="22">
        <f aca="true" t="shared" si="20" ref="F648:F711">IF(AND((D648-C648)&lt;&gt;0,C648&lt;&gt;0),(D648-C648)/C648*100,"")</f>
        <v>3.213957759412305</v>
      </c>
    </row>
    <row r="649" spans="1:6" ht="29.25" customHeight="1" hidden="1">
      <c r="A649" s="118">
        <v>20824</v>
      </c>
      <c r="B649" s="122" t="s">
        <v>593</v>
      </c>
      <c r="C649" s="120"/>
      <c r="D649" s="120"/>
      <c r="E649" s="85"/>
      <c r="F649" s="22">
        <f t="shared" si="20"/>
      </c>
    </row>
    <row r="650" spans="1:6" ht="29.25" customHeight="1" hidden="1">
      <c r="A650" s="118">
        <v>2082401</v>
      </c>
      <c r="B650" s="122" t="s">
        <v>594</v>
      </c>
      <c r="C650" s="120"/>
      <c r="D650" s="120"/>
      <c r="E650" s="85"/>
      <c r="F650" s="22">
        <f t="shared" si="20"/>
      </c>
    </row>
    <row r="651" spans="1:6" ht="29.25" customHeight="1" hidden="1">
      <c r="A651" s="118">
        <v>2082402</v>
      </c>
      <c r="B651" s="122" t="s">
        <v>595</v>
      </c>
      <c r="C651" s="120"/>
      <c r="D651" s="120"/>
      <c r="E651" s="85"/>
      <c r="F651" s="22">
        <f t="shared" si="20"/>
      </c>
    </row>
    <row r="652" spans="1:6" ht="29.25" customHeight="1">
      <c r="A652" s="118">
        <v>20825</v>
      </c>
      <c r="B652" s="122" t="s">
        <v>596</v>
      </c>
      <c r="C652" s="120">
        <v>71</v>
      </c>
      <c r="D652" s="120">
        <f>SUM(D653:D654)</f>
        <v>28</v>
      </c>
      <c r="E652" s="85">
        <f>D652-C652</f>
        <v>-43</v>
      </c>
      <c r="F652" s="22">
        <f t="shared" si="20"/>
        <v>-60.56338028169014</v>
      </c>
    </row>
    <row r="653" spans="1:6" ht="29.25" customHeight="1" hidden="1">
      <c r="A653" s="118">
        <v>2082501</v>
      </c>
      <c r="B653" s="122" t="s">
        <v>597</v>
      </c>
      <c r="C653" s="120"/>
      <c r="D653" s="120"/>
      <c r="E653" s="85"/>
      <c r="F653" s="22">
        <f t="shared" si="20"/>
      </c>
    </row>
    <row r="654" spans="1:6" ht="29.25" customHeight="1">
      <c r="A654" s="118">
        <v>2082502</v>
      </c>
      <c r="B654" s="122" t="s">
        <v>598</v>
      </c>
      <c r="C654" s="120">
        <v>71</v>
      </c>
      <c r="D654" s="120">
        <v>28</v>
      </c>
      <c r="E654" s="85">
        <f>D654-C654</f>
        <v>-43</v>
      </c>
      <c r="F654" s="22">
        <f t="shared" si="20"/>
        <v>-60.56338028169014</v>
      </c>
    </row>
    <row r="655" spans="1:6" ht="29.25" customHeight="1">
      <c r="A655" s="118">
        <v>20826</v>
      </c>
      <c r="B655" s="122" t="s">
        <v>599</v>
      </c>
      <c r="C655" s="120">
        <v>3443</v>
      </c>
      <c r="D655" s="120">
        <f>SUM(D656:D658)</f>
        <v>3430</v>
      </c>
      <c r="E655" s="85">
        <f>D655-C655</f>
        <v>-13</v>
      </c>
      <c r="F655" s="22">
        <f t="shared" si="20"/>
        <v>-0.3775776938716236</v>
      </c>
    </row>
    <row r="656" spans="1:6" ht="29.25" customHeight="1" hidden="1">
      <c r="A656" s="118">
        <v>2082601</v>
      </c>
      <c r="B656" s="122" t="s">
        <v>600</v>
      </c>
      <c r="C656" s="120"/>
      <c r="D656" s="120"/>
      <c r="E656" s="85"/>
      <c r="F656" s="22">
        <f t="shared" si="20"/>
      </c>
    </row>
    <row r="657" spans="1:6" ht="29.25" customHeight="1">
      <c r="A657" s="118">
        <v>2082602</v>
      </c>
      <c r="B657" s="122" t="s">
        <v>601</v>
      </c>
      <c r="C657" s="120">
        <v>3443</v>
      </c>
      <c r="D657" s="120">
        <v>3430</v>
      </c>
      <c r="E657" s="85">
        <f>D657-C657</f>
        <v>-13</v>
      </c>
      <c r="F657" s="22">
        <f t="shared" si="20"/>
        <v>-0.3775776938716236</v>
      </c>
    </row>
    <row r="658" spans="1:6" ht="29.25" customHeight="1" hidden="1">
      <c r="A658" s="118">
        <v>2082699</v>
      </c>
      <c r="B658" s="122" t="s">
        <v>602</v>
      </c>
      <c r="C658" s="120"/>
      <c r="D658" s="120"/>
      <c r="E658" s="85"/>
      <c r="F658" s="22">
        <f t="shared" si="20"/>
      </c>
    </row>
    <row r="659" spans="1:6" ht="29.25" customHeight="1" hidden="1">
      <c r="A659" s="118">
        <v>20827</v>
      </c>
      <c r="B659" s="122" t="s">
        <v>603</v>
      </c>
      <c r="C659" s="120"/>
      <c r="D659" s="120"/>
      <c r="E659" s="85"/>
      <c r="F659" s="22">
        <f t="shared" si="20"/>
      </c>
    </row>
    <row r="660" spans="1:6" ht="30" customHeight="1" hidden="1">
      <c r="A660" s="118">
        <v>2082701</v>
      </c>
      <c r="B660" s="122" t="s">
        <v>604</v>
      </c>
      <c r="C660" s="120"/>
      <c r="D660" s="120"/>
      <c r="E660" s="85"/>
      <c r="F660" s="22">
        <f t="shared" si="20"/>
      </c>
    </row>
    <row r="661" spans="1:6" ht="30" customHeight="1" hidden="1">
      <c r="A661" s="118">
        <v>2082702</v>
      </c>
      <c r="B661" s="122" t="s">
        <v>605</v>
      </c>
      <c r="C661" s="120"/>
      <c r="D661" s="120"/>
      <c r="E661" s="85"/>
      <c r="F661" s="22">
        <f t="shared" si="20"/>
      </c>
    </row>
    <row r="662" spans="1:6" ht="30" customHeight="1" hidden="1">
      <c r="A662" s="118">
        <v>2082799</v>
      </c>
      <c r="B662" s="122" t="s">
        <v>606</v>
      </c>
      <c r="C662" s="120"/>
      <c r="D662" s="120"/>
      <c r="E662" s="85"/>
      <c r="F662" s="22">
        <f t="shared" si="20"/>
      </c>
    </row>
    <row r="663" spans="1:6" ht="29.25" customHeight="1">
      <c r="A663" s="118">
        <v>20828</v>
      </c>
      <c r="B663" s="122" t="s">
        <v>607</v>
      </c>
      <c r="C663" s="120">
        <v>145</v>
      </c>
      <c r="D663" s="120">
        <f>SUM(D664:D670)</f>
        <v>215</v>
      </c>
      <c r="E663" s="85">
        <f>D663-C663</f>
        <v>70</v>
      </c>
      <c r="F663" s="22">
        <f t="shared" si="20"/>
        <v>48.275862068965516</v>
      </c>
    </row>
    <row r="664" spans="1:6" ht="29.25" customHeight="1">
      <c r="A664" s="118">
        <v>2082801</v>
      </c>
      <c r="B664" s="122" t="s">
        <v>139</v>
      </c>
      <c r="C664" s="120">
        <v>137</v>
      </c>
      <c r="D664" s="120">
        <v>193</v>
      </c>
      <c r="E664" s="85">
        <f>D664-C664</f>
        <v>56</v>
      </c>
      <c r="F664" s="22">
        <f t="shared" si="20"/>
        <v>40.87591240875913</v>
      </c>
    </row>
    <row r="665" spans="1:6" ht="29.25" customHeight="1">
      <c r="A665" s="118">
        <v>2082802</v>
      </c>
      <c r="B665" s="122" t="s">
        <v>140</v>
      </c>
      <c r="C665" s="120">
        <v>3</v>
      </c>
      <c r="D665" s="120">
        <v>9</v>
      </c>
      <c r="E665" s="85">
        <f>D665-C665</f>
        <v>6</v>
      </c>
      <c r="F665" s="22">
        <f t="shared" si="20"/>
        <v>200</v>
      </c>
    </row>
    <row r="666" spans="1:6" ht="29.25" customHeight="1" hidden="1">
      <c r="A666" s="118">
        <v>2082803</v>
      </c>
      <c r="B666" s="122" t="s">
        <v>141</v>
      </c>
      <c r="C666" s="120"/>
      <c r="D666" s="120"/>
      <c r="E666" s="85"/>
      <c r="F666" s="22">
        <f t="shared" si="20"/>
      </c>
    </row>
    <row r="667" spans="1:6" ht="29.25" customHeight="1">
      <c r="A667" s="118">
        <v>2082804</v>
      </c>
      <c r="B667" s="122" t="s">
        <v>608</v>
      </c>
      <c r="C667" s="120"/>
      <c r="D667" s="120">
        <v>8</v>
      </c>
      <c r="E667" s="85"/>
      <c r="F667" s="22">
        <f t="shared" si="20"/>
      </c>
    </row>
    <row r="668" spans="1:6" ht="29.25" customHeight="1" hidden="1">
      <c r="A668" s="118">
        <v>2082805</v>
      </c>
      <c r="B668" s="122" t="s">
        <v>609</v>
      </c>
      <c r="C668" s="120"/>
      <c r="D668" s="120"/>
      <c r="E668" s="85"/>
      <c r="F668" s="22">
        <f t="shared" si="20"/>
      </c>
    </row>
    <row r="669" spans="1:6" ht="29.25" customHeight="1" hidden="1">
      <c r="A669" s="118">
        <v>2082850</v>
      </c>
      <c r="B669" s="122" t="s">
        <v>148</v>
      </c>
      <c r="C669" s="120"/>
      <c r="D669" s="120"/>
      <c r="E669" s="85"/>
      <c r="F669" s="22">
        <f t="shared" si="20"/>
      </c>
    </row>
    <row r="670" spans="1:6" ht="29.25" customHeight="1">
      <c r="A670" s="118">
        <v>2082899</v>
      </c>
      <c r="B670" s="122" t="s">
        <v>610</v>
      </c>
      <c r="C670" s="120">
        <v>5</v>
      </c>
      <c r="D670" s="120">
        <v>5</v>
      </c>
      <c r="E670" s="85">
        <f>D670-C670</f>
        <v>0</v>
      </c>
      <c r="F670" s="22">
        <f t="shared" si="20"/>
      </c>
    </row>
    <row r="671" spans="1:6" ht="29.25" customHeight="1">
      <c r="A671" s="118">
        <v>20830</v>
      </c>
      <c r="B671" s="122" t="s">
        <v>611</v>
      </c>
      <c r="C671" s="120">
        <v>67</v>
      </c>
      <c r="D671" s="120">
        <f>SUM(D672:D673)</f>
        <v>76</v>
      </c>
      <c r="E671" s="85">
        <f>D671-C671</f>
        <v>9</v>
      </c>
      <c r="F671" s="22">
        <f t="shared" si="20"/>
        <v>13.432835820895523</v>
      </c>
    </row>
    <row r="672" spans="1:6" ht="29.25" customHeight="1">
      <c r="A672" s="118">
        <v>2083001</v>
      </c>
      <c r="B672" s="122" t="s">
        <v>612</v>
      </c>
      <c r="C672" s="120">
        <v>67</v>
      </c>
      <c r="D672" s="120">
        <v>76</v>
      </c>
      <c r="E672" s="85">
        <f>D672-C672</f>
        <v>9</v>
      </c>
      <c r="F672" s="22">
        <f t="shared" si="20"/>
        <v>13.432835820895523</v>
      </c>
    </row>
    <row r="673" spans="1:6" ht="29.25" customHeight="1" hidden="1">
      <c r="A673" s="118">
        <v>2083099</v>
      </c>
      <c r="B673" s="122" t="s">
        <v>613</v>
      </c>
      <c r="C673" s="120"/>
      <c r="D673" s="120"/>
      <c r="E673" s="85"/>
      <c r="F673" s="22">
        <f t="shared" si="20"/>
      </c>
    </row>
    <row r="674" spans="1:6" ht="29.25" customHeight="1">
      <c r="A674" s="118">
        <v>20899</v>
      </c>
      <c r="B674" s="122" t="s">
        <v>614</v>
      </c>
      <c r="C674" s="120">
        <v>15</v>
      </c>
      <c r="D674" s="120">
        <f>D675</f>
        <v>291</v>
      </c>
      <c r="E674" s="85">
        <f aca="true" t="shared" si="21" ref="E674:E679">D674-C674</f>
        <v>276</v>
      </c>
      <c r="F674" s="22">
        <f t="shared" si="20"/>
        <v>1839.9999999999998</v>
      </c>
    </row>
    <row r="675" spans="1:6" ht="29.25" customHeight="1">
      <c r="A675" s="118">
        <v>2089999</v>
      </c>
      <c r="B675" s="122" t="s">
        <v>615</v>
      </c>
      <c r="C675" s="120">
        <v>15</v>
      </c>
      <c r="D675" s="120">
        <v>291</v>
      </c>
      <c r="E675" s="85">
        <f t="shared" si="21"/>
        <v>276</v>
      </c>
      <c r="F675" s="22">
        <f t="shared" si="20"/>
        <v>1839.9999999999998</v>
      </c>
    </row>
    <row r="676" spans="1:6" ht="29.25" customHeight="1">
      <c r="A676" s="136">
        <v>210</v>
      </c>
      <c r="B676" s="119" t="s">
        <v>616</v>
      </c>
      <c r="C676" s="205">
        <v>22690</v>
      </c>
      <c r="D676" s="205">
        <f>D677+D682+D696+D700+D712+D715+D719+D724+D728+D732+D735+D744+D746</f>
        <v>15509</v>
      </c>
      <c r="E676" s="97">
        <f t="shared" si="21"/>
        <v>-7181</v>
      </c>
      <c r="F676" s="29">
        <f t="shared" si="20"/>
        <v>-31.648303217276336</v>
      </c>
    </row>
    <row r="677" spans="1:6" ht="29.25" customHeight="1">
      <c r="A677" s="118">
        <v>21001</v>
      </c>
      <c r="B677" s="122" t="s">
        <v>617</v>
      </c>
      <c r="C677" s="120">
        <v>443</v>
      </c>
      <c r="D677" s="120">
        <f>SUM(D678:D681)</f>
        <v>1162</v>
      </c>
      <c r="E677" s="85">
        <f t="shared" si="21"/>
        <v>719</v>
      </c>
      <c r="F677" s="22">
        <f t="shared" si="20"/>
        <v>162.30248306997743</v>
      </c>
    </row>
    <row r="678" spans="1:6" ht="29.25" customHeight="1">
      <c r="A678" s="118">
        <v>2100101</v>
      </c>
      <c r="B678" s="122" t="s">
        <v>139</v>
      </c>
      <c r="C678" s="120">
        <v>413</v>
      </c>
      <c r="D678" s="120">
        <v>454</v>
      </c>
      <c r="E678" s="85">
        <f t="shared" si="21"/>
        <v>41</v>
      </c>
      <c r="F678" s="22">
        <f t="shared" si="20"/>
        <v>9.927360774818402</v>
      </c>
    </row>
    <row r="679" spans="1:6" ht="29.25" customHeight="1">
      <c r="A679" s="118">
        <v>2100102</v>
      </c>
      <c r="B679" s="122" t="s">
        <v>140</v>
      </c>
      <c r="C679" s="120">
        <v>30</v>
      </c>
      <c r="D679" s="120">
        <v>708</v>
      </c>
      <c r="E679" s="85">
        <f t="shared" si="21"/>
        <v>678</v>
      </c>
      <c r="F679" s="22">
        <f t="shared" si="20"/>
        <v>2260</v>
      </c>
    </row>
    <row r="680" spans="1:6" ht="29.25" customHeight="1" hidden="1">
      <c r="A680" s="118">
        <v>2100103</v>
      </c>
      <c r="B680" s="122" t="s">
        <v>141</v>
      </c>
      <c r="C680" s="120"/>
      <c r="D680" s="120"/>
      <c r="E680" s="85"/>
      <c r="F680" s="22">
        <f t="shared" si="20"/>
      </c>
    </row>
    <row r="681" spans="1:6" ht="29.25" customHeight="1" hidden="1">
      <c r="A681" s="118">
        <v>2100199</v>
      </c>
      <c r="B681" s="122" t="s">
        <v>618</v>
      </c>
      <c r="C681" s="120"/>
      <c r="D681" s="120"/>
      <c r="E681" s="85"/>
      <c r="F681" s="22">
        <f t="shared" si="20"/>
      </c>
    </row>
    <row r="682" spans="1:6" ht="29.25" customHeight="1">
      <c r="A682" s="118">
        <v>21002</v>
      </c>
      <c r="B682" s="122" t="s">
        <v>619</v>
      </c>
      <c r="C682" s="120">
        <v>1200</v>
      </c>
      <c r="D682" s="120">
        <f>SUM(D683:D695)</f>
        <v>1361</v>
      </c>
      <c r="E682" s="85">
        <f>D682-C682</f>
        <v>161</v>
      </c>
      <c r="F682" s="22">
        <f t="shared" si="20"/>
        <v>13.416666666666666</v>
      </c>
    </row>
    <row r="683" spans="1:6" ht="29.25" customHeight="1">
      <c r="A683" s="118">
        <v>2100201</v>
      </c>
      <c r="B683" s="122" t="s">
        <v>620</v>
      </c>
      <c r="C683" s="120">
        <v>970</v>
      </c>
      <c r="D683" s="120">
        <v>772</v>
      </c>
      <c r="E683" s="85">
        <f>D683-C683</f>
        <v>-198</v>
      </c>
      <c r="F683" s="22">
        <f t="shared" si="20"/>
        <v>-20.412371134020617</v>
      </c>
    </row>
    <row r="684" spans="1:6" ht="29.25" customHeight="1">
      <c r="A684" s="118">
        <v>2100202</v>
      </c>
      <c r="B684" s="122" t="s">
        <v>621</v>
      </c>
      <c r="C684" s="120"/>
      <c r="D684" s="120">
        <v>326</v>
      </c>
      <c r="E684" s="85"/>
      <c r="F684" s="22">
        <f t="shared" si="20"/>
      </c>
    </row>
    <row r="685" spans="1:6" ht="29.25" customHeight="1" hidden="1">
      <c r="A685" s="118">
        <v>2100203</v>
      </c>
      <c r="B685" s="122" t="s">
        <v>622</v>
      </c>
      <c r="C685" s="120"/>
      <c r="D685" s="120"/>
      <c r="E685" s="85"/>
      <c r="F685" s="22">
        <f t="shared" si="20"/>
      </c>
    </row>
    <row r="686" spans="1:6" ht="29.25" customHeight="1" hidden="1">
      <c r="A686" s="118">
        <v>2100204</v>
      </c>
      <c r="B686" s="122" t="s">
        <v>623</v>
      </c>
      <c r="C686" s="120"/>
      <c r="D686" s="120"/>
      <c r="E686" s="85"/>
      <c r="F686" s="22">
        <f t="shared" si="20"/>
      </c>
    </row>
    <row r="687" spans="1:6" ht="29.25" customHeight="1" hidden="1">
      <c r="A687" s="118">
        <v>2100205</v>
      </c>
      <c r="B687" s="122" t="s">
        <v>624</v>
      </c>
      <c r="C687" s="120"/>
      <c r="D687" s="120"/>
      <c r="E687" s="85"/>
      <c r="F687" s="22">
        <f t="shared" si="20"/>
      </c>
    </row>
    <row r="688" spans="1:6" ht="29.25" customHeight="1" hidden="1">
      <c r="A688" s="118">
        <v>2100206</v>
      </c>
      <c r="B688" s="122" t="s">
        <v>625</v>
      </c>
      <c r="C688" s="120"/>
      <c r="D688" s="120"/>
      <c r="E688" s="85"/>
      <c r="F688" s="22">
        <f t="shared" si="20"/>
      </c>
    </row>
    <row r="689" spans="1:6" ht="29.25" customHeight="1" hidden="1">
      <c r="A689" s="118">
        <v>2100207</v>
      </c>
      <c r="B689" s="122" t="s">
        <v>626</v>
      </c>
      <c r="C689" s="120"/>
      <c r="D689" s="120"/>
      <c r="E689" s="85"/>
      <c r="F689" s="22">
        <f t="shared" si="20"/>
      </c>
    </row>
    <row r="690" spans="1:6" ht="29.25" customHeight="1" hidden="1">
      <c r="A690" s="118">
        <v>2100208</v>
      </c>
      <c r="B690" s="122" t="s">
        <v>627</v>
      </c>
      <c r="C690" s="120"/>
      <c r="D690" s="120"/>
      <c r="E690" s="85"/>
      <c r="F690" s="22">
        <f t="shared" si="20"/>
      </c>
    </row>
    <row r="691" spans="1:6" ht="29.25" customHeight="1" hidden="1">
      <c r="A691" s="118">
        <v>2100209</v>
      </c>
      <c r="B691" s="122" t="s">
        <v>628</v>
      </c>
      <c r="C691" s="120"/>
      <c r="D691" s="120"/>
      <c r="E691" s="85"/>
      <c r="F691" s="22">
        <f t="shared" si="20"/>
      </c>
    </row>
    <row r="692" spans="1:6" ht="29.25" customHeight="1" hidden="1">
      <c r="A692" s="118">
        <v>2100210</v>
      </c>
      <c r="B692" s="122" t="s">
        <v>629</v>
      </c>
      <c r="C692" s="120"/>
      <c r="D692" s="120"/>
      <c r="E692" s="85"/>
      <c r="F692" s="22">
        <f t="shared" si="20"/>
      </c>
    </row>
    <row r="693" spans="1:6" ht="29.25" customHeight="1" hidden="1">
      <c r="A693" s="118">
        <v>2100211</v>
      </c>
      <c r="B693" s="122" t="s">
        <v>630</v>
      </c>
      <c r="C693" s="120"/>
      <c r="D693" s="120"/>
      <c r="E693" s="85"/>
      <c r="F693" s="22">
        <f t="shared" si="20"/>
      </c>
    </row>
    <row r="694" spans="1:6" ht="29.25" customHeight="1" hidden="1">
      <c r="A694" s="118">
        <v>2100212</v>
      </c>
      <c r="B694" s="122" t="s">
        <v>631</v>
      </c>
      <c r="C694" s="120"/>
      <c r="D694" s="120"/>
      <c r="E694" s="85"/>
      <c r="F694" s="22">
        <f t="shared" si="20"/>
      </c>
    </row>
    <row r="695" spans="1:6" ht="29.25" customHeight="1">
      <c r="A695" s="118">
        <v>2100299</v>
      </c>
      <c r="B695" s="122" t="s">
        <v>632</v>
      </c>
      <c r="C695" s="120">
        <v>230</v>
      </c>
      <c r="D695" s="120">
        <v>263</v>
      </c>
      <c r="E695" s="85">
        <f>D695-C695</f>
        <v>33</v>
      </c>
      <c r="F695" s="22">
        <f t="shared" si="20"/>
        <v>14.347826086956522</v>
      </c>
    </row>
    <row r="696" spans="1:6" ht="29.25" customHeight="1">
      <c r="A696" s="118">
        <v>21003</v>
      </c>
      <c r="B696" s="122" t="s">
        <v>633</v>
      </c>
      <c r="C696" s="120">
        <v>2371</v>
      </c>
      <c r="D696" s="120">
        <f>SUM(D697:D699)</f>
        <v>2453</v>
      </c>
      <c r="E696" s="85">
        <f>D696-C696</f>
        <v>82</v>
      </c>
      <c r="F696" s="22">
        <f t="shared" si="20"/>
        <v>3.4584563475326866</v>
      </c>
    </row>
    <row r="697" spans="1:6" ht="29.25" customHeight="1" hidden="1">
      <c r="A697" s="118">
        <v>2100301</v>
      </c>
      <c r="B697" s="122" t="s">
        <v>634</v>
      </c>
      <c r="C697" s="120"/>
      <c r="D697" s="120"/>
      <c r="E697" s="85"/>
      <c r="F697" s="22">
        <f t="shared" si="20"/>
      </c>
    </row>
    <row r="698" spans="1:6" ht="29.25" customHeight="1">
      <c r="A698" s="118">
        <v>2100302</v>
      </c>
      <c r="B698" s="122" t="s">
        <v>635</v>
      </c>
      <c r="C698" s="120">
        <v>2029</v>
      </c>
      <c r="D698" s="120">
        <v>2135</v>
      </c>
      <c r="E698" s="85">
        <f aca="true" t="shared" si="22" ref="E698:E703">D698-C698</f>
        <v>106</v>
      </c>
      <c r="F698" s="22">
        <f t="shared" si="20"/>
        <v>5.224248398225726</v>
      </c>
    </row>
    <row r="699" spans="1:6" ht="29.25" customHeight="1">
      <c r="A699" s="118">
        <v>2100399</v>
      </c>
      <c r="B699" s="122" t="s">
        <v>636</v>
      </c>
      <c r="C699" s="120">
        <v>342</v>
      </c>
      <c r="D699" s="120">
        <v>318</v>
      </c>
      <c r="E699" s="85">
        <f t="shared" si="22"/>
        <v>-24</v>
      </c>
      <c r="F699" s="22">
        <f t="shared" si="20"/>
        <v>-7.017543859649122</v>
      </c>
    </row>
    <row r="700" spans="1:6" ht="29.25" customHeight="1">
      <c r="A700" s="118">
        <v>21004</v>
      </c>
      <c r="B700" s="122" t="s">
        <v>637</v>
      </c>
      <c r="C700" s="120">
        <v>3155</v>
      </c>
      <c r="D700" s="120">
        <f>SUM(D701:D711)</f>
        <v>2459</v>
      </c>
      <c r="E700" s="85">
        <f t="shared" si="22"/>
        <v>-696</v>
      </c>
      <c r="F700" s="22">
        <f t="shared" si="20"/>
        <v>-22.060221870047545</v>
      </c>
    </row>
    <row r="701" spans="1:6" ht="29.25" customHeight="1">
      <c r="A701" s="118">
        <v>2100401</v>
      </c>
      <c r="B701" s="122" t="s">
        <v>638</v>
      </c>
      <c r="C701" s="120">
        <v>359</v>
      </c>
      <c r="D701" s="120">
        <v>472</v>
      </c>
      <c r="E701" s="85">
        <f t="shared" si="22"/>
        <v>113</v>
      </c>
      <c r="F701" s="22">
        <f t="shared" si="20"/>
        <v>31.47632311977716</v>
      </c>
    </row>
    <row r="702" spans="1:6" ht="29.25" customHeight="1">
      <c r="A702" s="118">
        <v>2100402</v>
      </c>
      <c r="B702" s="122" t="s">
        <v>639</v>
      </c>
      <c r="C702" s="120">
        <v>98</v>
      </c>
      <c r="D702" s="120">
        <v>135</v>
      </c>
      <c r="E702" s="85">
        <f t="shared" si="22"/>
        <v>37</v>
      </c>
      <c r="F702" s="22">
        <f t="shared" si="20"/>
        <v>37.755102040816325</v>
      </c>
    </row>
    <row r="703" spans="1:6" ht="29.25" customHeight="1">
      <c r="A703" s="118">
        <v>2100403</v>
      </c>
      <c r="B703" s="122" t="s">
        <v>640</v>
      </c>
      <c r="C703" s="120">
        <v>445</v>
      </c>
      <c r="D703" s="120">
        <v>681</v>
      </c>
      <c r="E703" s="85">
        <f t="shared" si="22"/>
        <v>236</v>
      </c>
      <c r="F703" s="22">
        <f t="shared" si="20"/>
        <v>53.033707865168545</v>
      </c>
    </row>
    <row r="704" spans="1:6" ht="29.25" customHeight="1" hidden="1">
      <c r="A704" s="118">
        <v>2100404</v>
      </c>
      <c r="B704" s="122" t="s">
        <v>641</v>
      </c>
      <c r="C704" s="120"/>
      <c r="D704" s="120"/>
      <c r="E704" s="85"/>
      <c r="F704" s="22">
        <f t="shared" si="20"/>
      </c>
    </row>
    <row r="705" spans="1:6" ht="29.25" customHeight="1" hidden="1">
      <c r="A705" s="118">
        <v>2100405</v>
      </c>
      <c r="B705" s="122" t="s">
        <v>642</v>
      </c>
      <c r="C705" s="120"/>
      <c r="D705" s="120"/>
      <c r="E705" s="85"/>
      <c r="F705" s="22">
        <f t="shared" si="20"/>
      </c>
    </row>
    <row r="706" spans="1:6" ht="29.25" customHeight="1" hidden="1">
      <c r="A706" s="118">
        <v>2100406</v>
      </c>
      <c r="B706" s="122" t="s">
        <v>643</v>
      </c>
      <c r="C706" s="120"/>
      <c r="D706" s="120"/>
      <c r="E706" s="85"/>
      <c r="F706" s="22">
        <f t="shared" si="20"/>
      </c>
    </row>
    <row r="707" spans="1:6" ht="29.25" customHeight="1" hidden="1">
      <c r="A707" s="118">
        <v>2100407</v>
      </c>
      <c r="B707" s="122" t="s">
        <v>644</v>
      </c>
      <c r="C707" s="120"/>
      <c r="D707" s="120"/>
      <c r="E707" s="85"/>
      <c r="F707" s="22">
        <f t="shared" si="20"/>
      </c>
    </row>
    <row r="708" spans="1:6" ht="29.25" customHeight="1">
      <c r="A708" s="118">
        <v>2100408</v>
      </c>
      <c r="B708" s="122" t="s">
        <v>645</v>
      </c>
      <c r="C708" s="120">
        <v>1247</v>
      </c>
      <c r="D708" s="120">
        <v>815</v>
      </c>
      <c r="E708" s="85">
        <f>D708-C708</f>
        <v>-432</v>
      </c>
      <c r="F708" s="22">
        <f t="shared" si="20"/>
        <v>-34.64314354450681</v>
      </c>
    </row>
    <row r="709" spans="1:6" ht="29.25" customHeight="1">
      <c r="A709" s="118">
        <v>2100409</v>
      </c>
      <c r="B709" s="122" t="s">
        <v>646</v>
      </c>
      <c r="C709" s="120">
        <v>56</v>
      </c>
      <c r="D709" s="120">
        <v>68</v>
      </c>
      <c r="E709" s="85">
        <f>D709-C709</f>
        <v>12</v>
      </c>
      <c r="F709" s="22">
        <f t="shared" si="20"/>
        <v>21.428571428571427</v>
      </c>
    </row>
    <row r="710" spans="1:6" ht="29.25" customHeight="1">
      <c r="A710" s="118">
        <v>2100410</v>
      </c>
      <c r="B710" s="122" t="s">
        <v>647</v>
      </c>
      <c r="C710" s="120">
        <v>950</v>
      </c>
      <c r="D710" s="120">
        <v>288</v>
      </c>
      <c r="E710" s="85">
        <f>D710-C710</f>
        <v>-662</v>
      </c>
      <c r="F710" s="22">
        <f t="shared" si="20"/>
        <v>-69.6842105263158</v>
      </c>
    </row>
    <row r="711" spans="1:6" ht="29.25" customHeight="1" hidden="1">
      <c r="A711" s="118">
        <v>2100499</v>
      </c>
      <c r="B711" s="122" t="s">
        <v>648</v>
      </c>
      <c r="C711" s="120"/>
      <c r="D711" s="120"/>
      <c r="E711" s="85">
        <f aca="true" t="shared" si="23" ref="E711:E774">D711-C711</f>
        <v>0</v>
      </c>
      <c r="F711" s="22">
        <f t="shared" si="20"/>
      </c>
    </row>
    <row r="712" spans="1:6" ht="29.25" customHeight="1">
      <c r="A712" s="118">
        <v>21006</v>
      </c>
      <c r="B712" s="122" t="s">
        <v>649</v>
      </c>
      <c r="C712" s="120"/>
      <c r="D712" s="120">
        <f>SUM(D713:D714)</f>
        <v>13</v>
      </c>
      <c r="E712" s="85">
        <f t="shared" si="23"/>
        <v>13</v>
      </c>
      <c r="F712" s="22">
        <f aca="true" t="shared" si="24" ref="F712:F775">IF(AND((D712-C712)&lt;&gt;0,C712&lt;&gt;0),(D712-C712)/C712*100,"")</f>
      </c>
    </row>
    <row r="713" spans="1:6" ht="29.25" customHeight="1">
      <c r="A713" s="118">
        <v>2100601</v>
      </c>
      <c r="B713" s="122" t="s">
        <v>650</v>
      </c>
      <c r="C713" s="120"/>
      <c r="D713" s="120">
        <v>13</v>
      </c>
      <c r="E713" s="85">
        <f t="shared" si="23"/>
        <v>13</v>
      </c>
      <c r="F713" s="22">
        <f t="shared" si="24"/>
      </c>
    </row>
    <row r="714" spans="1:6" ht="29.25" customHeight="1" hidden="1">
      <c r="A714" s="118">
        <v>2100699</v>
      </c>
      <c r="B714" s="122" t="s">
        <v>651</v>
      </c>
      <c r="C714" s="120"/>
      <c r="D714" s="120"/>
      <c r="E714" s="85"/>
      <c r="F714" s="22">
        <f t="shared" si="24"/>
      </c>
    </row>
    <row r="715" spans="1:6" ht="29.25" customHeight="1">
      <c r="A715" s="118">
        <v>21007</v>
      </c>
      <c r="B715" s="122" t="s">
        <v>652</v>
      </c>
      <c r="C715" s="120">
        <v>657</v>
      </c>
      <c r="D715" s="120">
        <f>SUM(D716:D718)</f>
        <v>533</v>
      </c>
      <c r="E715" s="85">
        <f t="shared" si="23"/>
        <v>-124</v>
      </c>
      <c r="F715" s="22">
        <f t="shared" si="24"/>
        <v>-18.87366818873668</v>
      </c>
    </row>
    <row r="716" spans="1:6" ht="29.25" customHeight="1" hidden="1">
      <c r="A716" s="118">
        <v>2100716</v>
      </c>
      <c r="B716" s="122" t="s">
        <v>653</v>
      </c>
      <c r="C716" s="120"/>
      <c r="D716" s="120"/>
      <c r="E716" s="85"/>
      <c r="F716" s="22">
        <f t="shared" si="24"/>
      </c>
    </row>
    <row r="717" spans="1:6" ht="29.25" customHeight="1">
      <c r="A717" s="118">
        <v>2100717</v>
      </c>
      <c r="B717" s="122" t="s">
        <v>654</v>
      </c>
      <c r="C717" s="120">
        <v>113</v>
      </c>
      <c r="D717" s="120">
        <v>129</v>
      </c>
      <c r="E717" s="85">
        <f t="shared" si="23"/>
        <v>16</v>
      </c>
      <c r="F717" s="22">
        <f t="shared" si="24"/>
        <v>14.15929203539823</v>
      </c>
    </row>
    <row r="718" spans="1:6" ht="29.25" customHeight="1">
      <c r="A718" s="118">
        <v>2100799</v>
      </c>
      <c r="B718" s="122" t="s">
        <v>655</v>
      </c>
      <c r="C718" s="120">
        <v>544</v>
      </c>
      <c r="D718" s="120">
        <v>404</v>
      </c>
      <c r="E718" s="85">
        <f t="shared" si="23"/>
        <v>-140</v>
      </c>
      <c r="F718" s="22">
        <f t="shared" si="24"/>
        <v>-25.735294117647058</v>
      </c>
    </row>
    <row r="719" spans="1:6" ht="29.25" customHeight="1">
      <c r="A719" s="118">
        <v>21011</v>
      </c>
      <c r="B719" s="122" t="s">
        <v>656</v>
      </c>
      <c r="C719" s="120">
        <v>5160</v>
      </c>
      <c r="D719" s="120">
        <f>SUM(D720:D723)</f>
        <v>5175</v>
      </c>
      <c r="E719" s="85">
        <f t="shared" si="23"/>
        <v>15</v>
      </c>
      <c r="F719" s="22">
        <f t="shared" si="24"/>
        <v>0.29069767441860467</v>
      </c>
    </row>
    <row r="720" spans="1:6" ht="29.25" customHeight="1">
      <c r="A720" s="118">
        <v>2101101</v>
      </c>
      <c r="B720" s="122" t="s">
        <v>657</v>
      </c>
      <c r="C720" s="120">
        <v>1212</v>
      </c>
      <c r="D720" s="120">
        <v>1185</v>
      </c>
      <c r="E720" s="85">
        <f t="shared" si="23"/>
        <v>-27</v>
      </c>
      <c r="F720" s="22">
        <f t="shared" si="24"/>
        <v>-2.2277227722772275</v>
      </c>
    </row>
    <row r="721" spans="1:6" ht="29.25" customHeight="1">
      <c r="A721" s="118">
        <v>2101102</v>
      </c>
      <c r="B721" s="122" t="s">
        <v>658</v>
      </c>
      <c r="C721" s="120">
        <v>2151</v>
      </c>
      <c r="D721" s="120">
        <v>2183</v>
      </c>
      <c r="E721" s="85">
        <f t="shared" si="23"/>
        <v>32</v>
      </c>
      <c r="F721" s="22">
        <f t="shared" si="24"/>
        <v>1.487680148768015</v>
      </c>
    </row>
    <row r="722" spans="1:6" ht="29.25" customHeight="1">
      <c r="A722" s="118">
        <v>2101103</v>
      </c>
      <c r="B722" s="122" t="s">
        <v>659</v>
      </c>
      <c r="C722" s="120">
        <v>1797</v>
      </c>
      <c r="D722" s="120">
        <v>1807</v>
      </c>
      <c r="E722" s="85">
        <f t="shared" si="23"/>
        <v>10</v>
      </c>
      <c r="F722" s="22">
        <f t="shared" si="24"/>
        <v>0.5564830272676683</v>
      </c>
    </row>
    <row r="723" spans="1:6" ht="29.25" customHeight="1" hidden="1">
      <c r="A723" s="118">
        <v>2101199</v>
      </c>
      <c r="B723" s="122" t="s">
        <v>660</v>
      </c>
      <c r="C723" s="120"/>
      <c r="D723" s="120"/>
      <c r="E723" s="85">
        <f t="shared" si="23"/>
        <v>0</v>
      </c>
      <c r="F723" s="22">
        <f t="shared" si="24"/>
      </c>
    </row>
    <row r="724" spans="1:6" ht="29.25" customHeight="1">
      <c r="A724" s="118">
        <v>21012</v>
      </c>
      <c r="B724" s="122" t="s">
        <v>661</v>
      </c>
      <c r="C724" s="120">
        <v>7861</v>
      </c>
      <c r="D724" s="120">
        <f>SUM(D725:D727)</f>
        <v>477</v>
      </c>
      <c r="E724" s="85">
        <f t="shared" si="23"/>
        <v>-7384</v>
      </c>
      <c r="F724" s="22">
        <f t="shared" si="24"/>
        <v>-93.93206971123267</v>
      </c>
    </row>
    <row r="725" spans="1:6" ht="29.25" customHeight="1">
      <c r="A725" s="118">
        <v>2101201</v>
      </c>
      <c r="B725" s="122" t="s">
        <v>662</v>
      </c>
      <c r="C725" s="120">
        <v>147</v>
      </c>
      <c r="D725" s="120">
        <v>8</v>
      </c>
      <c r="E725" s="85">
        <f t="shared" si="23"/>
        <v>-139</v>
      </c>
      <c r="F725" s="22">
        <f t="shared" si="24"/>
        <v>-94.5578231292517</v>
      </c>
    </row>
    <row r="726" spans="1:6" ht="29.25" customHeight="1">
      <c r="A726" s="118">
        <v>2101202</v>
      </c>
      <c r="B726" s="122" t="s">
        <v>663</v>
      </c>
      <c r="C726" s="120">
        <v>7714</v>
      </c>
      <c r="D726" s="120">
        <v>469</v>
      </c>
      <c r="E726" s="85">
        <f t="shared" si="23"/>
        <v>-7245</v>
      </c>
      <c r="F726" s="22">
        <f t="shared" si="24"/>
        <v>-93.92014519056261</v>
      </c>
    </row>
    <row r="727" spans="1:6" ht="29.25" customHeight="1" hidden="1">
      <c r="A727" s="118">
        <v>2101299</v>
      </c>
      <c r="B727" s="122" t="s">
        <v>664</v>
      </c>
      <c r="C727" s="120"/>
      <c r="D727" s="120"/>
      <c r="E727" s="85"/>
      <c r="F727" s="22">
        <f t="shared" si="24"/>
      </c>
    </row>
    <row r="728" spans="1:6" ht="29.25" customHeight="1">
      <c r="A728" s="118">
        <v>21013</v>
      </c>
      <c r="B728" s="122" t="s">
        <v>665</v>
      </c>
      <c r="C728" s="120">
        <v>1405</v>
      </c>
      <c r="D728" s="120">
        <f>SUM(D729:D731)</f>
        <v>1460</v>
      </c>
      <c r="E728" s="85">
        <f t="shared" si="23"/>
        <v>55</v>
      </c>
      <c r="F728" s="22">
        <f t="shared" si="24"/>
        <v>3.9145907473309607</v>
      </c>
    </row>
    <row r="729" spans="1:6" ht="29.25" customHeight="1">
      <c r="A729" s="118">
        <v>2101301</v>
      </c>
      <c r="B729" s="122" t="s">
        <v>666</v>
      </c>
      <c r="C729" s="120">
        <v>1400</v>
      </c>
      <c r="D729" s="120">
        <v>1455</v>
      </c>
      <c r="E729" s="85">
        <f t="shared" si="23"/>
        <v>55</v>
      </c>
      <c r="F729" s="22">
        <f t="shared" si="24"/>
        <v>3.9285714285714284</v>
      </c>
    </row>
    <row r="730" spans="1:6" ht="29.25" customHeight="1">
      <c r="A730" s="118">
        <v>2101302</v>
      </c>
      <c r="B730" s="122" t="s">
        <v>667</v>
      </c>
      <c r="C730" s="120">
        <v>5</v>
      </c>
      <c r="D730" s="120">
        <v>5</v>
      </c>
      <c r="E730" s="85">
        <f t="shared" si="23"/>
        <v>0</v>
      </c>
      <c r="F730" s="22">
        <f t="shared" si="24"/>
      </c>
    </row>
    <row r="731" spans="1:6" ht="29.25" customHeight="1" hidden="1">
      <c r="A731" s="118">
        <v>2101399</v>
      </c>
      <c r="B731" s="122" t="s">
        <v>668</v>
      </c>
      <c r="C731" s="120"/>
      <c r="D731" s="120"/>
      <c r="E731" s="85">
        <f t="shared" si="23"/>
        <v>0</v>
      </c>
      <c r="F731" s="22">
        <f t="shared" si="24"/>
      </c>
    </row>
    <row r="732" spans="1:6" ht="29.25" customHeight="1">
      <c r="A732" s="118">
        <v>21014</v>
      </c>
      <c r="B732" s="122" t="s">
        <v>669</v>
      </c>
      <c r="C732" s="120">
        <v>97</v>
      </c>
      <c r="D732" s="120">
        <f>SUM(D733:D734)</f>
        <v>48</v>
      </c>
      <c r="E732" s="85">
        <f t="shared" si="23"/>
        <v>-49</v>
      </c>
      <c r="F732" s="22">
        <f t="shared" si="24"/>
        <v>-50.51546391752577</v>
      </c>
    </row>
    <row r="733" spans="1:6" ht="29.25" customHeight="1">
      <c r="A733" s="118">
        <v>2101401</v>
      </c>
      <c r="B733" s="122" t="s">
        <v>670</v>
      </c>
      <c r="C733" s="120">
        <v>97</v>
      </c>
      <c r="D733" s="120">
        <v>48</v>
      </c>
      <c r="E733" s="85">
        <f t="shared" si="23"/>
        <v>-49</v>
      </c>
      <c r="F733" s="22">
        <f t="shared" si="24"/>
        <v>-50.51546391752577</v>
      </c>
    </row>
    <row r="734" spans="1:6" ht="29.25" customHeight="1" hidden="1">
      <c r="A734" s="118">
        <v>2101499</v>
      </c>
      <c r="B734" s="122" t="s">
        <v>671</v>
      </c>
      <c r="C734" s="120"/>
      <c r="D734" s="120"/>
      <c r="E734" s="85"/>
      <c r="F734" s="22">
        <f t="shared" si="24"/>
      </c>
    </row>
    <row r="735" spans="1:6" ht="29.25" customHeight="1">
      <c r="A735" s="118">
        <v>21015</v>
      </c>
      <c r="B735" s="122" t="s">
        <v>672</v>
      </c>
      <c r="C735" s="120">
        <v>278</v>
      </c>
      <c r="D735" s="120">
        <f>SUM(D736:D743)</f>
        <v>332</v>
      </c>
      <c r="E735" s="85">
        <f t="shared" si="23"/>
        <v>54</v>
      </c>
      <c r="F735" s="22">
        <f t="shared" si="24"/>
        <v>19.424460431654676</v>
      </c>
    </row>
    <row r="736" spans="1:6" ht="29.25" customHeight="1">
      <c r="A736" s="118">
        <v>2101501</v>
      </c>
      <c r="B736" s="122" t="s">
        <v>139</v>
      </c>
      <c r="C736" s="120">
        <v>228</v>
      </c>
      <c r="D736" s="120">
        <v>292</v>
      </c>
      <c r="E736" s="85">
        <f t="shared" si="23"/>
        <v>64</v>
      </c>
      <c r="F736" s="22">
        <f t="shared" si="24"/>
        <v>28.07017543859649</v>
      </c>
    </row>
    <row r="737" spans="1:6" ht="29.25" customHeight="1">
      <c r="A737" s="118">
        <v>2101502</v>
      </c>
      <c r="B737" s="122" t="s">
        <v>140</v>
      </c>
      <c r="C737" s="120">
        <v>50</v>
      </c>
      <c r="D737" s="120"/>
      <c r="E737" s="85">
        <f t="shared" si="23"/>
        <v>-50</v>
      </c>
      <c r="F737" s="22">
        <f t="shared" si="24"/>
        <v>-100</v>
      </c>
    </row>
    <row r="738" spans="1:6" ht="29.25" customHeight="1" hidden="1">
      <c r="A738" s="118">
        <v>2101503</v>
      </c>
      <c r="B738" s="122" t="s">
        <v>141</v>
      </c>
      <c r="C738" s="120"/>
      <c r="D738" s="120"/>
      <c r="E738" s="85"/>
      <c r="F738" s="22">
        <f t="shared" si="24"/>
      </c>
    </row>
    <row r="739" spans="1:6" ht="29.25" customHeight="1" hidden="1">
      <c r="A739" s="118">
        <v>2101504</v>
      </c>
      <c r="B739" s="122" t="s">
        <v>180</v>
      </c>
      <c r="C739" s="120"/>
      <c r="D739" s="120"/>
      <c r="E739" s="85"/>
      <c r="F739" s="22">
        <f t="shared" si="24"/>
      </c>
    </row>
    <row r="740" spans="1:6" ht="29.25" customHeight="1">
      <c r="A740" s="118">
        <v>2101505</v>
      </c>
      <c r="B740" s="122" t="s">
        <v>673</v>
      </c>
      <c r="C740" s="120"/>
      <c r="D740" s="120">
        <v>40</v>
      </c>
      <c r="E740" s="85">
        <f t="shared" si="23"/>
        <v>40</v>
      </c>
      <c r="F740" s="22">
        <f t="shared" si="24"/>
      </c>
    </row>
    <row r="741" spans="1:6" ht="29.25" customHeight="1" hidden="1">
      <c r="A741" s="118">
        <v>2101506</v>
      </c>
      <c r="B741" s="122" t="s">
        <v>674</v>
      </c>
      <c r="C741" s="120"/>
      <c r="D741" s="120"/>
      <c r="E741" s="85"/>
      <c r="F741" s="22">
        <f t="shared" si="24"/>
      </c>
    </row>
    <row r="742" spans="1:6" ht="29.25" customHeight="1" hidden="1">
      <c r="A742" s="118">
        <v>2101550</v>
      </c>
      <c r="B742" s="122" t="s">
        <v>148</v>
      </c>
      <c r="C742" s="120"/>
      <c r="D742" s="120"/>
      <c r="E742" s="85"/>
      <c r="F742" s="22">
        <f t="shared" si="24"/>
      </c>
    </row>
    <row r="743" spans="1:6" ht="29.25" customHeight="1" hidden="1">
      <c r="A743" s="118">
        <v>2101599</v>
      </c>
      <c r="B743" s="122" t="s">
        <v>675</v>
      </c>
      <c r="C743" s="120"/>
      <c r="D743" s="120"/>
      <c r="E743" s="85">
        <f t="shared" si="23"/>
        <v>0</v>
      </c>
      <c r="F743" s="22">
        <f t="shared" si="24"/>
      </c>
    </row>
    <row r="744" spans="1:6" ht="29.25" customHeight="1">
      <c r="A744" s="118">
        <v>21016</v>
      </c>
      <c r="B744" s="122" t="s">
        <v>676</v>
      </c>
      <c r="C744" s="120">
        <v>8</v>
      </c>
      <c r="D744" s="120">
        <v>4</v>
      </c>
      <c r="E744" s="85">
        <f t="shared" si="23"/>
        <v>-4</v>
      </c>
      <c r="F744" s="22">
        <f t="shared" si="24"/>
        <v>-50</v>
      </c>
    </row>
    <row r="745" spans="1:6" ht="29.25" customHeight="1">
      <c r="A745" s="118">
        <v>2101601</v>
      </c>
      <c r="B745" s="122" t="s">
        <v>677</v>
      </c>
      <c r="C745" s="120">
        <v>8</v>
      </c>
      <c r="D745" s="120">
        <v>4</v>
      </c>
      <c r="E745" s="85">
        <f t="shared" si="23"/>
        <v>-4</v>
      </c>
      <c r="F745" s="22">
        <f t="shared" si="24"/>
        <v>-50</v>
      </c>
    </row>
    <row r="746" spans="1:6" ht="29.25" customHeight="1">
      <c r="A746" s="118">
        <v>21099</v>
      </c>
      <c r="B746" s="122" t="s">
        <v>678</v>
      </c>
      <c r="C746" s="120">
        <v>55</v>
      </c>
      <c r="D746" s="120">
        <f>D747</f>
        <v>32</v>
      </c>
      <c r="E746" s="85">
        <f t="shared" si="23"/>
        <v>-23</v>
      </c>
      <c r="F746" s="22">
        <f t="shared" si="24"/>
        <v>-41.81818181818181</v>
      </c>
    </row>
    <row r="747" spans="1:6" ht="29.25" customHeight="1">
      <c r="A747" s="118">
        <v>2109999</v>
      </c>
      <c r="B747" s="122" t="s">
        <v>679</v>
      </c>
      <c r="C747" s="120">
        <v>55</v>
      </c>
      <c r="D747" s="120">
        <v>32</v>
      </c>
      <c r="E747" s="85">
        <f t="shared" si="23"/>
        <v>-23</v>
      </c>
      <c r="F747" s="22">
        <f t="shared" si="24"/>
        <v>-41.81818181818181</v>
      </c>
    </row>
    <row r="748" spans="1:6" ht="29.25" customHeight="1">
      <c r="A748" s="136">
        <v>211</v>
      </c>
      <c r="B748" s="119" t="s">
        <v>680</v>
      </c>
      <c r="C748" s="205">
        <v>12710</v>
      </c>
      <c r="D748" s="205">
        <f>D749+D759+D763+D772+D779+D786+D792+D795+D798+D800+D802+D808+D810+D812+D827</f>
        <v>2654</v>
      </c>
      <c r="E748" s="97">
        <f t="shared" si="23"/>
        <v>-10056</v>
      </c>
      <c r="F748" s="29">
        <f t="shared" si="24"/>
        <v>-79.11880409126671</v>
      </c>
    </row>
    <row r="749" spans="1:6" ht="29.25" customHeight="1">
      <c r="A749" s="118">
        <v>21101</v>
      </c>
      <c r="B749" s="122" t="s">
        <v>681</v>
      </c>
      <c r="C749" s="120">
        <v>42</v>
      </c>
      <c r="D749" s="120">
        <v>4</v>
      </c>
      <c r="E749" s="85">
        <f t="shared" si="23"/>
        <v>-38</v>
      </c>
      <c r="F749" s="22">
        <f t="shared" si="24"/>
        <v>-90.47619047619048</v>
      </c>
    </row>
    <row r="750" spans="1:6" ht="29.25" customHeight="1">
      <c r="A750" s="118">
        <v>2110101</v>
      </c>
      <c r="B750" s="122" t="s">
        <v>139</v>
      </c>
      <c r="C750" s="120">
        <v>21</v>
      </c>
      <c r="D750" s="120"/>
      <c r="E750" s="85">
        <f t="shared" si="23"/>
        <v>-21</v>
      </c>
      <c r="F750" s="22">
        <f t="shared" si="24"/>
        <v>-100</v>
      </c>
    </row>
    <row r="751" spans="1:6" ht="29.25" customHeight="1">
      <c r="A751" s="118">
        <v>2110102</v>
      </c>
      <c r="B751" s="122" t="s">
        <v>140</v>
      </c>
      <c r="C751" s="120">
        <v>21</v>
      </c>
      <c r="D751" s="120">
        <v>4</v>
      </c>
      <c r="E751" s="85">
        <f t="shared" si="23"/>
        <v>-17</v>
      </c>
      <c r="F751" s="22">
        <f t="shared" si="24"/>
        <v>-80.95238095238095</v>
      </c>
    </row>
    <row r="752" spans="1:6" ht="29.25" customHeight="1" hidden="1">
      <c r="A752" s="118">
        <v>2110103</v>
      </c>
      <c r="B752" s="122" t="s">
        <v>141</v>
      </c>
      <c r="C752" s="120"/>
      <c r="D752" s="120"/>
      <c r="E752" s="85">
        <f t="shared" si="23"/>
        <v>0</v>
      </c>
      <c r="F752" s="22">
        <f t="shared" si="24"/>
      </c>
    </row>
    <row r="753" spans="1:6" ht="29.25" customHeight="1" hidden="1">
      <c r="A753" s="118">
        <v>2110104</v>
      </c>
      <c r="B753" s="122" t="s">
        <v>682</v>
      </c>
      <c r="C753" s="120"/>
      <c r="D753" s="120"/>
      <c r="E753" s="85"/>
      <c r="F753" s="22">
        <f t="shared" si="24"/>
      </c>
    </row>
    <row r="754" spans="1:6" ht="29.25" customHeight="1" hidden="1">
      <c r="A754" s="118">
        <v>2110105</v>
      </c>
      <c r="B754" s="122" t="s">
        <v>683</v>
      </c>
      <c r="C754" s="120"/>
      <c r="D754" s="120"/>
      <c r="E754" s="85"/>
      <c r="F754" s="22">
        <f t="shared" si="24"/>
      </c>
    </row>
    <row r="755" spans="1:6" ht="30" customHeight="1" hidden="1">
      <c r="A755" s="118">
        <v>2110106</v>
      </c>
      <c r="B755" s="122" t="s">
        <v>684</v>
      </c>
      <c r="C755" s="120"/>
      <c r="D755" s="120"/>
      <c r="E755" s="85"/>
      <c r="F755" s="22">
        <f t="shared" si="24"/>
      </c>
    </row>
    <row r="756" spans="1:6" ht="30" customHeight="1" hidden="1">
      <c r="A756" s="118">
        <v>2110107</v>
      </c>
      <c r="B756" s="122" t="s">
        <v>685</v>
      </c>
      <c r="C756" s="120"/>
      <c r="D756" s="120"/>
      <c r="E756" s="85"/>
      <c r="F756" s="22">
        <f t="shared" si="24"/>
      </c>
    </row>
    <row r="757" spans="1:6" ht="30" customHeight="1" hidden="1">
      <c r="A757" s="118">
        <v>2110108</v>
      </c>
      <c r="B757" s="122" t="s">
        <v>686</v>
      </c>
      <c r="C757" s="120"/>
      <c r="D757" s="120"/>
      <c r="E757" s="85"/>
      <c r="F757" s="22">
        <f t="shared" si="24"/>
      </c>
    </row>
    <row r="758" spans="1:6" ht="29.25" customHeight="1" hidden="1">
      <c r="A758" s="118">
        <v>2110199</v>
      </c>
      <c r="B758" s="122" t="s">
        <v>687</v>
      </c>
      <c r="C758" s="120"/>
      <c r="D758" s="120"/>
      <c r="E758" s="85"/>
      <c r="F758" s="22">
        <f t="shared" si="24"/>
      </c>
    </row>
    <row r="759" spans="1:6" ht="29.25" customHeight="1">
      <c r="A759" s="118">
        <v>21102</v>
      </c>
      <c r="B759" s="122" t="s">
        <v>688</v>
      </c>
      <c r="C759" s="120">
        <v>10</v>
      </c>
      <c r="D759" s="120"/>
      <c r="E759" s="85">
        <f t="shared" si="23"/>
        <v>-10</v>
      </c>
      <c r="F759" s="22">
        <f t="shared" si="24"/>
        <v>-100</v>
      </c>
    </row>
    <row r="760" spans="1:6" ht="29.25" customHeight="1">
      <c r="A760" s="118">
        <v>2110203</v>
      </c>
      <c r="B760" s="122" t="s">
        <v>689</v>
      </c>
      <c r="C760" s="120">
        <v>10</v>
      </c>
      <c r="D760" s="120"/>
      <c r="E760" s="85">
        <f t="shared" si="23"/>
        <v>-10</v>
      </c>
      <c r="F760" s="22">
        <f t="shared" si="24"/>
        <v>-100</v>
      </c>
    </row>
    <row r="761" spans="1:6" ht="29.25" customHeight="1" hidden="1">
      <c r="A761" s="118">
        <v>2110204</v>
      </c>
      <c r="B761" s="122" t="s">
        <v>690</v>
      </c>
      <c r="C761" s="120"/>
      <c r="D761" s="120"/>
      <c r="E761" s="85"/>
      <c r="F761" s="22">
        <f t="shared" si="24"/>
      </c>
    </row>
    <row r="762" spans="1:6" ht="29.25" customHeight="1" hidden="1">
      <c r="A762" s="118">
        <v>2110299</v>
      </c>
      <c r="B762" s="122" t="s">
        <v>691</v>
      </c>
      <c r="C762" s="120"/>
      <c r="D762" s="120"/>
      <c r="E762" s="85"/>
      <c r="F762" s="22">
        <f t="shared" si="24"/>
      </c>
    </row>
    <row r="763" spans="1:6" ht="29.25" customHeight="1">
      <c r="A763" s="118">
        <v>21103</v>
      </c>
      <c r="B763" s="122" t="s">
        <v>692</v>
      </c>
      <c r="C763" s="120">
        <v>2579</v>
      </c>
      <c r="D763" s="120">
        <f>SUM(D764:D771)</f>
        <v>354</v>
      </c>
      <c r="E763" s="85">
        <f t="shared" si="23"/>
        <v>-2225</v>
      </c>
      <c r="F763" s="22">
        <f t="shared" si="24"/>
        <v>-86.27374951531601</v>
      </c>
    </row>
    <row r="764" spans="1:6" ht="29.25" customHeight="1" hidden="1">
      <c r="A764" s="118">
        <v>2110301</v>
      </c>
      <c r="B764" s="122" t="s">
        <v>693</v>
      </c>
      <c r="C764" s="120"/>
      <c r="D764" s="120"/>
      <c r="E764" s="85"/>
      <c r="F764" s="22">
        <f t="shared" si="24"/>
      </c>
    </row>
    <row r="765" spans="1:6" ht="29.25" customHeight="1">
      <c r="A765" s="118">
        <v>2110302</v>
      </c>
      <c r="B765" s="122" t="s">
        <v>694</v>
      </c>
      <c r="C765" s="120">
        <v>2579</v>
      </c>
      <c r="D765" s="120">
        <v>354</v>
      </c>
      <c r="E765" s="85">
        <f t="shared" si="23"/>
        <v>-2225</v>
      </c>
      <c r="F765" s="22">
        <f t="shared" si="24"/>
        <v>-86.27374951531601</v>
      </c>
    </row>
    <row r="766" spans="1:6" ht="29.25" customHeight="1" hidden="1">
      <c r="A766" s="118">
        <v>2110303</v>
      </c>
      <c r="B766" s="122" t="s">
        <v>695</v>
      </c>
      <c r="C766" s="120"/>
      <c r="D766" s="120"/>
      <c r="E766" s="85"/>
      <c r="F766" s="22">
        <f t="shared" si="24"/>
      </c>
    </row>
    <row r="767" spans="1:6" ht="29.25" customHeight="1" hidden="1">
      <c r="A767" s="118">
        <v>2110304</v>
      </c>
      <c r="B767" s="122" t="s">
        <v>696</v>
      </c>
      <c r="C767" s="120"/>
      <c r="D767" s="120"/>
      <c r="E767" s="85"/>
      <c r="F767" s="22">
        <f t="shared" si="24"/>
      </c>
    </row>
    <row r="768" spans="1:6" ht="29.25" customHeight="1" hidden="1">
      <c r="A768" s="118">
        <v>2110305</v>
      </c>
      <c r="B768" s="122" t="s">
        <v>697</v>
      </c>
      <c r="C768" s="120"/>
      <c r="D768" s="120"/>
      <c r="E768" s="85"/>
      <c r="F768" s="22">
        <f t="shared" si="24"/>
      </c>
    </row>
    <row r="769" spans="1:6" ht="29.25" customHeight="1" hidden="1">
      <c r="A769" s="118">
        <v>2110306</v>
      </c>
      <c r="B769" s="122" t="s">
        <v>698</v>
      </c>
      <c r="C769" s="120"/>
      <c r="D769" s="120"/>
      <c r="E769" s="85"/>
      <c r="F769" s="22">
        <f t="shared" si="24"/>
      </c>
    </row>
    <row r="770" spans="1:6" ht="29.25" customHeight="1" hidden="1">
      <c r="A770" s="118">
        <v>2110307</v>
      </c>
      <c r="B770" s="122" t="s">
        <v>699</v>
      </c>
      <c r="C770" s="120"/>
      <c r="D770" s="120"/>
      <c r="E770" s="85"/>
      <c r="F770" s="22">
        <f t="shared" si="24"/>
      </c>
    </row>
    <row r="771" spans="1:6" ht="29.25" customHeight="1" hidden="1">
      <c r="A771" s="118">
        <v>2110399</v>
      </c>
      <c r="B771" s="122" t="s">
        <v>700</v>
      </c>
      <c r="C771" s="120"/>
      <c r="D771" s="120"/>
      <c r="E771" s="85"/>
      <c r="F771" s="22">
        <f t="shared" si="24"/>
      </c>
    </row>
    <row r="772" spans="1:6" ht="29.25" customHeight="1">
      <c r="A772" s="118">
        <v>21104</v>
      </c>
      <c r="B772" s="122" t="s">
        <v>701</v>
      </c>
      <c r="C772" s="120">
        <v>3254</v>
      </c>
      <c r="D772" s="120">
        <f>SUM(D773:D778)</f>
        <v>1134</v>
      </c>
      <c r="E772" s="85">
        <f t="shared" si="23"/>
        <v>-2120</v>
      </c>
      <c r="F772" s="22">
        <f t="shared" si="24"/>
        <v>-65.15058389674248</v>
      </c>
    </row>
    <row r="773" spans="1:6" ht="29.25" customHeight="1">
      <c r="A773" s="118">
        <v>2110401</v>
      </c>
      <c r="B773" s="122" t="s">
        <v>702</v>
      </c>
      <c r="C773" s="120"/>
      <c r="D773" s="120">
        <v>770</v>
      </c>
      <c r="E773" s="85"/>
      <c r="F773" s="22">
        <f t="shared" si="24"/>
      </c>
    </row>
    <row r="774" spans="1:6" ht="29.25" customHeight="1">
      <c r="A774" s="118">
        <v>2110402</v>
      </c>
      <c r="B774" s="122" t="s">
        <v>703</v>
      </c>
      <c r="C774" s="120">
        <v>72</v>
      </c>
      <c r="D774" s="120"/>
      <c r="E774" s="85">
        <f t="shared" si="23"/>
        <v>-72</v>
      </c>
      <c r="F774" s="22">
        <f t="shared" si="24"/>
        <v>-100</v>
      </c>
    </row>
    <row r="775" spans="1:6" ht="29.25" customHeight="1" hidden="1">
      <c r="A775" s="118">
        <v>2110404</v>
      </c>
      <c r="B775" s="122" t="s">
        <v>704</v>
      </c>
      <c r="C775" s="120"/>
      <c r="D775" s="120"/>
      <c r="E775" s="85"/>
      <c r="F775" s="22">
        <f t="shared" si="24"/>
      </c>
    </row>
    <row r="776" spans="1:6" ht="29.25" customHeight="1">
      <c r="A776" s="208">
        <v>2110405</v>
      </c>
      <c r="B776" s="122" t="s">
        <v>705</v>
      </c>
      <c r="C776" s="209"/>
      <c r="D776" s="209">
        <v>27</v>
      </c>
      <c r="E776" s="85">
        <f aca="true" t="shared" si="25" ref="E776:E781">D776-C776</f>
        <v>27</v>
      </c>
      <c r="F776" s="210"/>
    </row>
    <row r="777" spans="1:6" ht="29.25" customHeight="1">
      <c r="A777" s="208">
        <v>2110406</v>
      </c>
      <c r="B777" s="122" t="s">
        <v>706</v>
      </c>
      <c r="C777" s="209"/>
      <c r="D777" s="209">
        <v>248</v>
      </c>
      <c r="E777" s="85">
        <f t="shared" si="25"/>
        <v>248</v>
      </c>
      <c r="F777" s="210"/>
    </row>
    <row r="778" spans="1:6" ht="29.25" customHeight="1">
      <c r="A778" s="118">
        <v>2110499</v>
      </c>
      <c r="B778" s="122" t="s">
        <v>707</v>
      </c>
      <c r="C778" s="120">
        <v>3182</v>
      </c>
      <c r="D778" s="120">
        <v>89</v>
      </c>
      <c r="E778" s="85">
        <f t="shared" si="25"/>
        <v>-3093</v>
      </c>
      <c r="F778" s="22">
        <f aca="true" t="shared" si="26" ref="F778:F841">IF(AND((D778-C778)&lt;&gt;0,C778&lt;&gt;0),(D778-C778)/C778*100,"")</f>
        <v>-97.20301697045883</v>
      </c>
    </row>
    <row r="779" spans="1:6" ht="29.25" customHeight="1">
      <c r="A779" s="118">
        <v>21105</v>
      </c>
      <c r="B779" s="122" t="s">
        <v>708</v>
      </c>
      <c r="C779" s="120">
        <v>2656</v>
      </c>
      <c r="D779" s="120">
        <f>SUM(D780:D785)</f>
        <v>883</v>
      </c>
      <c r="E779" s="85">
        <f t="shared" si="25"/>
        <v>-1773</v>
      </c>
      <c r="F779" s="22">
        <f t="shared" si="26"/>
        <v>-66.75451807228916</v>
      </c>
    </row>
    <row r="780" spans="1:6" ht="29.25" customHeight="1">
      <c r="A780" s="118">
        <v>2110501</v>
      </c>
      <c r="B780" s="122" t="s">
        <v>709</v>
      </c>
      <c r="C780" s="120">
        <v>2316</v>
      </c>
      <c r="D780" s="120">
        <v>566</v>
      </c>
      <c r="E780" s="85">
        <f t="shared" si="25"/>
        <v>-1750</v>
      </c>
      <c r="F780" s="22">
        <f t="shared" si="26"/>
        <v>-75.56131260794473</v>
      </c>
    </row>
    <row r="781" spans="1:6" ht="29.25" customHeight="1">
      <c r="A781" s="118">
        <v>2110502</v>
      </c>
      <c r="B781" s="122" t="s">
        <v>710</v>
      </c>
      <c r="C781" s="120">
        <v>340</v>
      </c>
      <c r="D781" s="120">
        <v>317</v>
      </c>
      <c r="E781" s="85">
        <f t="shared" si="25"/>
        <v>-23</v>
      </c>
      <c r="F781" s="22">
        <f t="shared" si="26"/>
        <v>-6.764705882352941</v>
      </c>
    </row>
    <row r="782" spans="1:6" ht="29.25" customHeight="1" hidden="1">
      <c r="A782" s="118">
        <v>2110503</v>
      </c>
      <c r="B782" s="122" t="s">
        <v>711</v>
      </c>
      <c r="C782" s="120"/>
      <c r="D782" s="120"/>
      <c r="E782" s="85"/>
      <c r="F782" s="22">
        <f t="shared" si="26"/>
      </c>
    </row>
    <row r="783" spans="1:6" ht="29.25" customHeight="1" hidden="1">
      <c r="A783" s="118">
        <v>2110506</v>
      </c>
      <c r="B783" s="122" t="s">
        <v>712</v>
      </c>
      <c r="C783" s="120"/>
      <c r="D783" s="120"/>
      <c r="E783" s="85"/>
      <c r="F783" s="22">
        <f t="shared" si="26"/>
      </c>
    </row>
    <row r="784" spans="1:6" ht="29.25" customHeight="1" hidden="1">
      <c r="A784" s="118">
        <v>2110507</v>
      </c>
      <c r="B784" s="122" t="s">
        <v>713</v>
      </c>
      <c r="C784" s="120"/>
      <c r="D784" s="120"/>
      <c r="E784" s="85"/>
      <c r="F784" s="22">
        <f t="shared" si="26"/>
      </c>
    </row>
    <row r="785" spans="1:6" ht="29.25" customHeight="1" hidden="1">
      <c r="A785" s="118">
        <v>2110599</v>
      </c>
      <c r="B785" s="122" t="s">
        <v>714</v>
      </c>
      <c r="C785" s="120"/>
      <c r="D785" s="120"/>
      <c r="E785" s="85"/>
      <c r="F785" s="22">
        <f t="shared" si="26"/>
      </c>
    </row>
    <row r="786" spans="1:6" ht="29.25" customHeight="1">
      <c r="A786" s="118">
        <v>21106</v>
      </c>
      <c r="B786" s="122" t="s">
        <v>715</v>
      </c>
      <c r="C786" s="120">
        <v>4000</v>
      </c>
      <c r="D786" s="120">
        <f>SUM(D787:D791)</f>
        <v>258</v>
      </c>
      <c r="E786" s="85">
        <f>D786-C786</f>
        <v>-3742</v>
      </c>
      <c r="F786" s="22">
        <f t="shared" si="26"/>
        <v>-93.55</v>
      </c>
    </row>
    <row r="787" spans="1:6" ht="29.25" customHeight="1">
      <c r="A787" s="118">
        <v>2110602</v>
      </c>
      <c r="B787" s="122" t="s">
        <v>716</v>
      </c>
      <c r="C787" s="120">
        <v>4000</v>
      </c>
      <c r="D787" s="120">
        <v>168</v>
      </c>
      <c r="E787" s="85">
        <f>D787-C787</f>
        <v>-3832</v>
      </c>
      <c r="F787" s="22">
        <f t="shared" si="26"/>
        <v>-95.8</v>
      </c>
    </row>
    <row r="788" spans="1:6" ht="29.25" customHeight="1" hidden="1">
      <c r="A788" s="118">
        <v>2110603</v>
      </c>
      <c r="B788" s="122" t="s">
        <v>717</v>
      </c>
      <c r="C788" s="120"/>
      <c r="D788" s="120"/>
      <c r="E788" s="85"/>
      <c r="F788" s="22">
        <f t="shared" si="26"/>
      </c>
    </row>
    <row r="789" spans="1:6" ht="29.25" customHeight="1" hidden="1">
      <c r="A789" s="118">
        <v>2110604</v>
      </c>
      <c r="B789" s="122" t="s">
        <v>718</v>
      </c>
      <c r="C789" s="120"/>
      <c r="D789" s="120"/>
      <c r="E789" s="85"/>
      <c r="F789" s="22">
        <f t="shared" si="26"/>
      </c>
    </row>
    <row r="790" spans="1:6" ht="29.25" customHeight="1">
      <c r="A790" s="118">
        <v>2110605</v>
      </c>
      <c r="B790" s="122" t="s">
        <v>719</v>
      </c>
      <c r="C790" s="120"/>
      <c r="D790" s="120">
        <v>20</v>
      </c>
      <c r="E790" s="85">
        <f>D790-C790</f>
        <v>20</v>
      </c>
      <c r="F790" s="22">
        <f t="shared" si="26"/>
      </c>
    </row>
    <row r="791" spans="1:6" ht="29.25" customHeight="1">
      <c r="A791" s="118">
        <v>2110699</v>
      </c>
      <c r="B791" s="122" t="s">
        <v>720</v>
      </c>
      <c r="C791" s="120"/>
      <c r="D791" s="120">
        <v>70</v>
      </c>
      <c r="E791" s="85">
        <f>D791-C791</f>
        <v>70</v>
      </c>
      <c r="F791" s="22">
        <f t="shared" si="26"/>
      </c>
    </row>
    <row r="792" spans="1:6" ht="29.25" customHeight="1" hidden="1">
      <c r="A792" s="118">
        <v>21107</v>
      </c>
      <c r="B792" s="122" t="s">
        <v>721</v>
      </c>
      <c r="C792" s="120"/>
      <c r="D792" s="120"/>
      <c r="E792" s="85"/>
      <c r="F792" s="22">
        <f t="shared" si="26"/>
      </c>
    </row>
    <row r="793" spans="1:6" ht="29.25" customHeight="1" hidden="1">
      <c r="A793" s="118">
        <v>2110704</v>
      </c>
      <c r="B793" s="122" t="s">
        <v>722</v>
      </c>
      <c r="C793" s="120"/>
      <c r="D793" s="120"/>
      <c r="E793" s="85"/>
      <c r="F793" s="22">
        <f t="shared" si="26"/>
      </c>
    </row>
    <row r="794" spans="1:6" ht="30" customHeight="1" hidden="1">
      <c r="A794" s="118">
        <v>2110799</v>
      </c>
      <c r="B794" s="122" t="s">
        <v>723</v>
      </c>
      <c r="C794" s="120"/>
      <c r="D794" s="120"/>
      <c r="E794" s="85"/>
      <c r="F794" s="22">
        <f t="shared" si="26"/>
      </c>
    </row>
    <row r="795" spans="1:6" ht="30" customHeight="1" hidden="1">
      <c r="A795" s="118">
        <v>21108</v>
      </c>
      <c r="B795" s="122" t="s">
        <v>724</v>
      </c>
      <c r="C795" s="120"/>
      <c r="D795" s="120"/>
      <c r="E795" s="85"/>
      <c r="F795" s="22">
        <f t="shared" si="26"/>
      </c>
    </row>
    <row r="796" spans="1:6" ht="30" customHeight="1" hidden="1">
      <c r="A796" s="118">
        <v>2110804</v>
      </c>
      <c r="B796" s="122" t="s">
        <v>725</v>
      </c>
      <c r="C796" s="120"/>
      <c r="D796" s="120"/>
      <c r="E796" s="85"/>
      <c r="F796" s="22">
        <f t="shared" si="26"/>
      </c>
    </row>
    <row r="797" spans="1:6" ht="30" customHeight="1" hidden="1">
      <c r="A797" s="118">
        <v>2110899</v>
      </c>
      <c r="B797" s="122" t="s">
        <v>726</v>
      </c>
      <c r="C797" s="120"/>
      <c r="D797" s="120"/>
      <c r="E797" s="85"/>
      <c r="F797" s="22">
        <f t="shared" si="26"/>
      </c>
    </row>
    <row r="798" spans="1:6" ht="30" customHeight="1" hidden="1">
      <c r="A798" s="118">
        <v>21109</v>
      </c>
      <c r="B798" s="122" t="s">
        <v>727</v>
      </c>
      <c r="C798" s="120"/>
      <c r="D798" s="120"/>
      <c r="E798" s="85">
        <f>D798-C798</f>
        <v>0</v>
      </c>
      <c r="F798" s="22">
        <f t="shared" si="26"/>
      </c>
    </row>
    <row r="799" spans="1:6" ht="29.25" customHeight="1" hidden="1">
      <c r="A799" s="118">
        <v>2110901</v>
      </c>
      <c r="B799" s="122" t="s">
        <v>728</v>
      </c>
      <c r="C799" s="120"/>
      <c r="D799" s="120"/>
      <c r="E799" s="85">
        <f>D799-C799</f>
        <v>0</v>
      </c>
      <c r="F799" s="22">
        <f t="shared" si="26"/>
      </c>
    </row>
    <row r="800" spans="1:6" ht="29.25" customHeight="1" hidden="1">
      <c r="A800" s="118">
        <v>21110</v>
      </c>
      <c r="B800" s="122" t="s">
        <v>729</v>
      </c>
      <c r="C800" s="120"/>
      <c r="D800" s="120"/>
      <c r="E800" s="85"/>
      <c r="F800" s="22">
        <f t="shared" si="26"/>
      </c>
    </row>
    <row r="801" spans="1:6" ht="29.25" customHeight="1" hidden="1">
      <c r="A801" s="118">
        <v>2111001</v>
      </c>
      <c r="B801" s="122" t="s">
        <v>730</v>
      </c>
      <c r="C801" s="120"/>
      <c r="D801" s="120"/>
      <c r="E801" s="85"/>
      <c r="F801" s="22">
        <f t="shared" si="26"/>
      </c>
    </row>
    <row r="802" spans="1:6" ht="29.25" customHeight="1" hidden="1">
      <c r="A802" s="118">
        <v>21111</v>
      </c>
      <c r="B802" s="122" t="s">
        <v>731</v>
      </c>
      <c r="C802" s="120"/>
      <c r="D802" s="120"/>
      <c r="E802" s="85">
        <f>D802-C802</f>
        <v>0</v>
      </c>
      <c r="F802" s="22">
        <f t="shared" si="26"/>
      </c>
    </row>
    <row r="803" spans="1:6" ht="29.25" customHeight="1" hidden="1">
      <c r="A803" s="118">
        <v>2111101</v>
      </c>
      <c r="B803" s="122" t="s">
        <v>732</v>
      </c>
      <c r="C803" s="120"/>
      <c r="D803" s="120"/>
      <c r="E803" s="85"/>
      <c r="F803" s="22">
        <f t="shared" si="26"/>
      </c>
    </row>
    <row r="804" spans="1:6" ht="29.25" customHeight="1" hidden="1">
      <c r="A804" s="118">
        <v>2111102</v>
      </c>
      <c r="B804" s="122" t="s">
        <v>733</v>
      </c>
      <c r="C804" s="120"/>
      <c r="D804" s="120"/>
      <c r="E804" s="85"/>
      <c r="F804" s="22">
        <f t="shared" si="26"/>
      </c>
    </row>
    <row r="805" spans="1:6" ht="29.25" customHeight="1" hidden="1">
      <c r="A805" s="118">
        <v>2111103</v>
      </c>
      <c r="B805" s="122" t="s">
        <v>734</v>
      </c>
      <c r="C805" s="120"/>
      <c r="D805" s="120"/>
      <c r="E805" s="85"/>
      <c r="F805" s="22">
        <f t="shared" si="26"/>
      </c>
    </row>
    <row r="806" spans="1:6" ht="29.25" customHeight="1" hidden="1">
      <c r="A806" s="118">
        <v>2111104</v>
      </c>
      <c r="B806" s="122" t="s">
        <v>735</v>
      </c>
      <c r="C806" s="120"/>
      <c r="D806" s="120"/>
      <c r="E806" s="85"/>
      <c r="F806" s="22">
        <f t="shared" si="26"/>
      </c>
    </row>
    <row r="807" spans="1:6" ht="29.25" customHeight="1" hidden="1">
      <c r="A807" s="118">
        <v>2111199</v>
      </c>
      <c r="B807" s="122" t="s">
        <v>736</v>
      </c>
      <c r="C807" s="120"/>
      <c r="D807" s="120"/>
      <c r="E807" s="85">
        <f>D807-C807</f>
        <v>0</v>
      </c>
      <c r="F807" s="22">
        <f t="shared" si="26"/>
      </c>
    </row>
    <row r="808" spans="1:6" ht="29.25" customHeight="1" hidden="1">
      <c r="A808" s="118">
        <v>21112</v>
      </c>
      <c r="B808" s="122" t="s">
        <v>737</v>
      </c>
      <c r="C808" s="120"/>
      <c r="D808" s="120"/>
      <c r="E808" s="85"/>
      <c r="F808" s="22">
        <f t="shared" si="26"/>
      </c>
    </row>
    <row r="809" spans="1:6" ht="29.25" customHeight="1" hidden="1">
      <c r="A809" s="118">
        <v>2111201</v>
      </c>
      <c r="B809" s="122" t="s">
        <v>738</v>
      </c>
      <c r="C809" s="120"/>
      <c r="D809" s="120"/>
      <c r="E809" s="85"/>
      <c r="F809" s="22">
        <f t="shared" si="26"/>
      </c>
    </row>
    <row r="810" spans="1:6" ht="29.25" customHeight="1" hidden="1">
      <c r="A810" s="118">
        <v>21113</v>
      </c>
      <c r="B810" s="122" t="s">
        <v>739</v>
      </c>
      <c r="C810" s="120"/>
      <c r="D810" s="120"/>
      <c r="E810" s="85"/>
      <c r="F810" s="22">
        <f t="shared" si="26"/>
      </c>
    </row>
    <row r="811" spans="1:6" ht="29.25" customHeight="1" hidden="1">
      <c r="A811" s="118">
        <v>2111301</v>
      </c>
      <c r="B811" s="122" t="s">
        <v>740</v>
      </c>
      <c r="C811" s="120"/>
      <c r="D811" s="120"/>
      <c r="E811" s="85"/>
      <c r="F811" s="22">
        <f t="shared" si="26"/>
      </c>
    </row>
    <row r="812" spans="1:6" ht="29.25" customHeight="1">
      <c r="A812" s="118">
        <v>21114</v>
      </c>
      <c r="B812" s="122" t="s">
        <v>741</v>
      </c>
      <c r="C812" s="120"/>
      <c r="D812" s="120">
        <f>SUM(D813:D826)</f>
        <v>21</v>
      </c>
      <c r="E812" s="85"/>
      <c r="F812" s="22">
        <f t="shared" si="26"/>
      </c>
    </row>
    <row r="813" spans="1:6" ht="30" customHeight="1" hidden="1">
      <c r="A813" s="118">
        <v>2111401</v>
      </c>
      <c r="B813" s="122" t="s">
        <v>139</v>
      </c>
      <c r="C813" s="120"/>
      <c r="D813" s="120"/>
      <c r="E813" s="85"/>
      <c r="F813" s="22">
        <f t="shared" si="26"/>
      </c>
    </row>
    <row r="814" spans="1:6" ht="30" customHeight="1" hidden="1">
      <c r="A814" s="118">
        <v>2111402</v>
      </c>
      <c r="B814" s="122" t="s">
        <v>140</v>
      </c>
      <c r="C814" s="120"/>
      <c r="D814" s="120"/>
      <c r="E814" s="85"/>
      <c r="F814" s="22">
        <f t="shared" si="26"/>
      </c>
    </row>
    <row r="815" spans="1:6" ht="30" customHeight="1" hidden="1">
      <c r="A815" s="118">
        <v>2111403</v>
      </c>
      <c r="B815" s="122" t="s">
        <v>141</v>
      </c>
      <c r="C815" s="120"/>
      <c r="D815" s="120"/>
      <c r="E815" s="85"/>
      <c r="F815" s="22">
        <f t="shared" si="26"/>
      </c>
    </row>
    <row r="816" spans="1:6" ht="29.25" customHeight="1" hidden="1">
      <c r="A816" s="118">
        <v>2111404</v>
      </c>
      <c r="B816" s="122" t="s">
        <v>742</v>
      </c>
      <c r="C816" s="120"/>
      <c r="D816" s="120"/>
      <c r="E816" s="85"/>
      <c r="F816" s="22">
        <f t="shared" si="26"/>
      </c>
    </row>
    <row r="817" spans="1:6" ht="29.25" customHeight="1" hidden="1">
      <c r="A817" s="118">
        <v>2111405</v>
      </c>
      <c r="B817" s="122" t="s">
        <v>743</v>
      </c>
      <c r="C817" s="120"/>
      <c r="D817" s="120"/>
      <c r="E817" s="85"/>
      <c r="F817" s="22">
        <f t="shared" si="26"/>
      </c>
    </row>
    <row r="818" spans="1:6" ht="29.25" customHeight="1" hidden="1">
      <c r="A818" s="118">
        <v>2111406</v>
      </c>
      <c r="B818" s="122" t="s">
        <v>744</v>
      </c>
      <c r="C818" s="120"/>
      <c r="D818" s="120"/>
      <c r="E818" s="85"/>
      <c r="F818" s="22">
        <f t="shared" si="26"/>
      </c>
    </row>
    <row r="819" spans="1:6" ht="29.25" customHeight="1">
      <c r="A819" s="118">
        <v>2111407</v>
      </c>
      <c r="B819" s="122" t="s">
        <v>745</v>
      </c>
      <c r="C819" s="120"/>
      <c r="D819" s="120">
        <v>21</v>
      </c>
      <c r="E819" s="85"/>
      <c r="F819" s="22">
        <f t="shared" si="26"/>
      </c>
    </row>
    <row r="820" spans="1:6" ht="29.25" customHeight="1" hidden="1">
      <c r="A820" s="118">
        <v>2111408</v>
      </c>
      <c r="B820" s="122" t="s">
        <v>746</v>
      </c>
      <c r="C820" s="120"/>
      <c r="D820" s="120"/>
      <c r="E820" s="85"/>
      <c r="F820" s="22">
        <f t="shared" si="26"/>
      </c>
    </row>
    <row r="821" spans="1:6" ht="29.25" customHeight="1" hidden="1">
      <c r="A821" s="118">
        <v>2111409</v>
      </c>
      <c r="B821" s="122" t="s">
        <v>747</v>
      </c>
      <c r="C821" s="120"/>
      <c r="D821" s="120"/>
      <c r="E821" s="85"/>
      <c r="F821" s="22">
        <f t="shared" si="26"/>
      </c>
    </row>
    <row r="822" spans="1:6" ht="29.25" customHeight="1" hidden="1">
      <c r="A822" s="118">
        <v>2111410</v>
      </c>
      <c r="B822" s="122" t="s">
        <v>748</v>
      </c>
      <c r="C822" s="120"/>
      <c r="D822" s="120"/>
      <c r="E822" s="85"/>
      <c r="F822" s="22">
        <f t="shared" si="26"/>
      </c>
    </row>
    <row r="823" spans="1:6" ht="29.25" customHeight="1" hidden="1">
      <c r="A823" s="118">
        <v>2111411</v>
      </c>
      <c r="B823" s="122" t="s">
        <v>180</v>
      </c>
      <c r="C823" s="120"/>
      <c r="D823" s="120"/>
      <c r="E823" s="85"/>
      <c r="F823" s="22">
        <f t="shared" si="26"/>
      </c>
    </row>
    <row r="824" spans="1:6" ht="29.25" customHeight="1" hidden="1">
      <c r="A824" s="118">
        <v>2111413</v>
      </c>
      <c r="B824" s="122" t="s">
        <v>749</v>
      </c>
      <c r="C824" s="120"/>
      <c r="D824" s="120"/>
      <c r="E824" s="85"/>
      <c r="F824" s="22">
        <f t="shared" si="26"/>
      </c>
    </row>
    <row r="825" spans="1:6" ht="29.25" customHeight="1" hidden="1">
      <c r="A825" s="118">
        <v>2111450</v>
      </c>
      <c r="B825" s="122" t="s">
        <v>148</v>
      </c>
      <c r="C825" s="120"/>
      <c r="D825" s="120"/>
      <c r="E825" s="85"/>
      <c r="F825" s="22">
        <f t="shared" si="26"/>
      </c>
    </row>
    <row r="826" spans="1:6" ht="29.25" customHeight="1" hidden="1">
      <c r="A826" s="118">
        <v>2111499</v>
      </c>
      <c r="B826" s="122" t="s">
        <v>750</v>
      </c>
      <c r="C826" s="120"/>
      <c r="D826" s="120"/>
      <c r="E826" s="85"/>
      <c r="F826" s="22">
        <f t="shared" si="26"/>
      </c>
    </row>
    <row r="827" spans="1:6" ht="30" customHeight="1">
      <c r="A827" s="118">
        <v>21199</v>
      </c>
      <c r="B827" s="122" t="s">
        <v>751</v>
      </c>
      <c r="C827" s="120">
        <v>169</v>
      </c>
      <c r="D827" s="120"/>
      <c r="E827" s="85">
        <f aca="true" t="shared" si="27" ref="E827:E832">D827-C827</f>
        <v>-169</v>
      </c>
      <c r="F827" s="22">
        <f t="shared" si="26"/>
        <v>-100</v>
      </c>
    </row>
    <row r="828" spans="1:6" ht="30" customHeight="1">
      <c r="A828" s="118">
        <v>2119999</v>
      </c>
      <c r="B828" s="122" t="s">
        <v>752</v>
      </c>
      <c r="C828" s="120">
        <v>169</v>
      </c>
      <c r="D828" s="120"/>
      <c r="E828" s="85">
        <f t="shared" si="27"/>
        <v>-169</v>
      </c>
      <c r="F828" s="22">
        <f t="shared" si="26"/>
        <v>-100</v>
      </c>
    </row>
    <row r="829" spans="1:6" ht="30" customHeight="1">
      <c r="A829" s="136">
        <v>212</v>
      </c>
      <c r="B829" s="119" t="s">
        <v>753</v>
      </c>
      <c r="C829" s="205">
        <v>10294</v>
      </c>
      <c r="D829" s="205">
        <f>D830+D841+D843+D846+D848+D850</f>
        <v>3379</v>
      </c>
      <c r="E829" s="97">
        <f t="shared" si="27"/>
        <v>-6915</v>
      </c>
      <c r="F829" s="29">
        <f t="shared" si="26"/>
        <v>-67.17505342918206</v>
      </c>
    </row>
    <row r="830" spans="1:6" ht="29.25" customHeight="1">
      <c r="A830" s="118">
        <v>21201</v>
      </c>
      <c r="B830" s="122" t="s">
        <v>754</v>
      </c>
      <c r="C830" s="120">
        <v>617</v>
      </c>
      <c r="D830" s="120">
        <v>768</v>
      </c>
      <c r="E830" s="85">
        <f t="shared" si="27"/>
        <v>151</v>
      </c>
      <c r="F830" s="22">
        <f t="shared" si="26"/>
        <v>24.473257698541328</v>
      </c>
    </row>
    <row r="831" spans="1:6" ht="29.25" customHeight="1">
      <c r="A831" s="118">
        <v>2120101</v>
      </c>
      <c r="B831" s="122" t="s">
        <v>139</v>
      </c>
      <c r="C831" s="120">
        <v>435</v>
      </c>
      <c r="D831" s="120">
        <v>505</v>
      </c>
      <c r="E831" s="85">
        <f t="shared" si="27"/>
        <v>70</v>
      </c>
      <c r="F831" s="22">
        <f t="shared" si="26"/>
        <v>16.091954022988507</v>
      </c>
    </row>
    <row r="832" spans="1:6" ht="29.25" customHeight="1">
      <c r="A832" s="118">
        <v>2120102</v>
      </c>
      <c r="B832" s="122" t="s">
        <v>140</v>
      </c>
      <c r="C832" s="120">
        <v>22</v>
      </c>
      <c r="D832" s="120">
        <v>136</v>
      </c>
      <c r="E832" s="85">
        <f t="shared" si="27"/>
        <v>114</v>
      </c>
      <c r="F832" s="22">
        <f t="shared" si="26"/>
        <v>518.1818181818181</v>
      </c>
    </row>
    <row r="833" spans="1:6" ht="30" customHeight="1" hidden="1">
      <c r="A833" s="118">
        <v>2120103</v>
      </c>
      <c r="B833" s="122" t="s">
        <v>141</v>
      </c>
      <c r="C833" s="120"/>
      <c r="D833" s="120"/>
      <c r="E833" s="85"/>
      <c r="F833" s="22">
        <f t="shared" si="26"/>
      </c>
    </row>
    <row r="834" spans="1:6" ht="30" customHeight="1" hidden="1">
      <c r="A834" s="118">
        <v>2120104</v>
      </c>
      <c r="B834" s="122" t="s">
        <v>755</v>
      </c>
      <c r="C834" s="120"/>
      <c r="D834" s="120"/>
      <c r="E834" s="85"/>
      <c r="F834" s="22">
        <f t="shared" si="26"/>
      </c>
    </row>
    <row r="835" spans="1:6" ht="30" customHeight="1" hidden="1">
      <c r="A835" s="118">
        <v>2120105</v>
      </c>
      <c r="B835" s="122" t="s">
        <v>756</v>
      </c>
      <c r="C835" s="120"/>
      <c r="D835" s="120"/>
      <c r="E835" s="85"/>
      <c r="F835" s="22">
        <f t="shared" si="26"/>
      </c>
    </row>
    <row r="836" spans="1:6" ht="30" customHeight="1" hidden="1">
      <c r="A836" s="118">
        <v>2120106</v>
      </c>
      <c r="B836" s="122" t="s">
        <v>757</v>
      </c>
      <c r="C836" s="120"/>
      <c r="D836" s="120"/>
      <c r="E836" s="85"/>
      <c r="F836" s="22">
        <f t="shared" si="26"/>
      </c>
    </row>
    <row r="837" spans="1:6" ht="30" customHeight="1" hidden="1">
      <c r="A837" s="118">
        <v>2120107</v>
      </c>
      <c r="B837" s="122" t="s">
        <v>758</v>
      </c>
      <c r="C837" s="120"/>
      <c r="D837" s="120"/>
      <c r="E837" s="85"/>
      <c r="F837" s="22">
        <f t="shared" si="26"/>
      </c>
    </row>
    <row r="838" spans="1:6" ht="30" customHeight="1" hidden="1">
      <c r="A838" s="118">
        <v>2120109</v>
      </c>
      <c r="B838" s="122" t="s">
        <v>759</v>
      </c>
      <c r="C838" s="120"/>
      <c r="D838" s="120"/>
      <c r="E838" s="85"/>
      <c r="F838" s="22">
        <f t="shared" si="26"/>
      </c>
    </row>
    <row r="839" spans="1:6" ht="29.25" customHeight="1" hidden="1">
      <c r="A839" s="118">
        <v>2120110</v>
      </c>
      <c r="B839" s="122" t="s">
        <v>760</v>
      </c>
      <c r="C839" s="120"/>
      <c r="D839" s="120"/>
      <c r="E839" s="85"/>
      <c r="F839" s="22">
        <f t="shared" si="26"/>
      </c>
    </row>
    <row r="840" spans="1:6" ht="29.25" customHeight="1">
      <c r="A840" s="118">
        <v>2120199</v>
      </c>
      <c r="B840" s="122" t="s">
        <v>761</v>
      </c>
      <c r="C840" s="120">
        <v>160</v>
      </c>
      <c r="D840" s="120">
        <v>127</v>
      </c>
      <c r="E840" s="85">
        <f>D840-C840</f>
        <v>-33</v>
      </c>
      <c r="F840" s="22">
        <f t="shared" si="26"/>
        <v>-20.625</v>
      </c>
    </row>
    <row r="841" spans="1:6" ht="29.25" customHeight="1">
      <c r="A841" s="118">
        <v>21202</v>
      </c>
      <c r="B841" s="122" t="s">
        <v>762</v>
      </c>
      <c r="C841" s="120">
        <v>1090</v>
      </c>
      <c r="D841" s="120">
        <f>D842</f>
        <v>587</v>
      </c>
      <c r="E841" s="85">
        <f aca="true" t="shared" si="28" ref="E841:E904">D841-C841</f>
        <v>-503</v>
      </c>
      <c r="F841" s="22">
        <f t="shared" si="26"/>
        <v>-46.14678899082569</v>
      </c>
    </row>
    <row r="842" spans="1:6" ht="29.25" customHeight="1">
      <c r="A842" s="118">
        <v>2120201</v>
      </c>
      <c r="B842" s="122" t="s">
        <v>763</v>
      </c>
      <c r="C842" s="120">
        <v>1090</v>
      </c>
      <c r="D842" s="120">
        <v>587</v>
      </c>
      <c r="E842" s="85">
        <f t="shared" si="28"/>
        <v>-503</v>
      </c>
      <c r="F842" s="22">
        <f aca="true" t="shared" si="29" ref="F842:F905">IF(AND((D842-C842)&lt;&gt;0,C842&lt;&gt;0),(D842-C842)/C842*100,"")</f>
        <v>-46.14678899082569</v>
      </c>
    </row>
    <row r="843" spans="1:6" ht="29.25" customHeight="1">
      <c r="A843" s="118">
        <v>21203</v>
      </c>
      <c r="B843" s="122" t="s">
        <v>764</v>
      </c>
      <c r="C843" s="120">
        <v>681</v>
      </c>
      <c r="D843" s="120">
        <f>SUM(D844:D845)</f>
        <v>1011</v>
      </c>
      <c r="E843" s="85">
        <f t="shared" si="28"/>
        <v>330</v>
      </c>
      <c r="F843" s="22">
        <f t="shared" si="29"/>
        <v>48.458149779735685</v>
      </c>
    </row>
    <row r="844" spans="1:6" ht="29.25" customHeight="1">
      <c r="A844" s="118">
        <v>2120303</v>
      </c>
      <c r="B844" s="122" t="s">
        <v>765</v>
      </c>
      <c r="C844" s="120">
        <v>654</v>
      </c>
      <c r="D844" s="120">
        <v>982</v>
      </c>
      <c r="E844" s="85">
        <f t="shared" si="28"/>
        <v>328</v>
      </c>
      <c r="F844" s="22">
        <f t="shared" si="29"/>
        <v>50.15290519877675</v>
      </c>
    </row>
    <row r="845" spans="1:6" ht="29.25" customHeight="1">
      <c r="A845" s="118">
        <v>2120399</v>
      </c>
      <c r="B845" s="122" t="s">
        <v>766</v>
      </c>
      <c r="C845" s="120">
        <v>27</v>
      </c>
      <c r="D845" s="120">
        <v>29</v>
      </c>
      <c r="E845" s="85">
        <f t="shared" si="28"/>
        <v>2</v>
      </c>
      <c r="F845" s="22">
        <f t="shared" si="29"/>
        <v>7.4074074074074066</v>
      </c>
    </row>
    <row r="846" spans="1:6" ht="29.25" customHeight="1">
      <c r="A846" s="118">
        <v>21205</v>
      </c>
      <c r="B846" s="122" t="s">
        <v>767</v>
      </c>
      <c r="C846" s="120">
        <v>363</v>
      </c>
      <c r="D846" s="120">
        <f aca="true" t="shared" si="30" ref="D846:D850">D847</f>
        <v>351</v>
      </c>
      <c r="E846" s="85">
        <f t="shared" si="28"/>
        <v>-12</v>
      </c>
      <c r="F846" s="22">
        <f t="shared" si="29"/>
        <v>-3.3057851239669422</v>
      </c>
    </row>
    <row r="847" spans="1:6" ht="29.25" customHeight="1">
      <c r="A847" s="118">
        <v>2120501</v>
      </c>
      <c r="B847" s="122" t="s">
        <v>768</v>
      </c>
      <c r="C847" s="120">
        <v>363</v>
      </c>
      <c r="D847" s="120">
        <v>351</v>
      </c>
      <c r="E847" s="85">
        <f t="shared" si="28"/>
        <v>-12</v>
      </c>
      <c r="F847" s="22">
        <f t="shared" si="29"/>
        <v>-3.3057851239669422</v>
      </c>
    </row>
    <row r="848" spans="1:6" ht="29.25" customHeight="1">
      <c r="A848" s="118">
        <v>21206</v>
      </c>
      <c r="B848" s="122" t="s">
        <v>769</v>
      </c>
      <c r="C848" s="120">
        <v>107</v>
      </c>
      <c r="D848" s="120">
        <f t="shared" si="30"/>
        <v>113</v>
      </c>
      <c r="E848" s="85">
        <f t="shared" si="28"/>
        <v>6</v>
      </c>
      <c r="F848" s="22">
        <f t="shared" si="29"/>
        <v>5.607476635514018</v>
      </c>
    </row>
    <row r="849" spans="1:6" ht="29.25" customHeight="1">
      <c r="A849" s="118">
        <v>2120601</v>
      </c>
      <c r="B849" s="122" t="s">
        <v>770</v>
      </c>
      <c r="C849" s="120">
        <v>107</v>
      </c>
      <c r="D849" s="120">
        <v>113</v>
      </c>
      <c r="E849" s="85">
        <f t="shared" si="28"/>
        <v>6</v>
      </c>
      <c r="F849" s="22">
        <f t="shared" si="29"/>
        <v>5.607476635514018</v>
      </c>
    </row>
    <row r="850" spans="1:6" ht="29.25" customHeight="1">
      <c r="A850" s="118">
        <v>21299</v>
      </c>
      <c r="B850" s="122" t="s">
        <v>771</v>
      </c>
      <c r="C850" s="120">
        <v>7436</v>
      </c>
      <c r="D850" s="120">
        <f t="shared" si="30"/>
        <v>549</v>
      </c>
      <c r="E850" s="85">
        <f t="shared" si="28"/>
        <v>-6887</v>
      </c>
      <c r="F850" s="22">
        <f t="shared" si="29"/>
        <v>-92.61699838622916</v>
      </c>
    </row>
    <row r="851" spans="1:6" ht="29.25" customHeight="1">
      <c r="A851" s="118">
        <v>2129999</v>
      </c>
      <c r="B851" s="122" t="s">
        <v>772</v>
      </c>
      <c r="C851" s="120">
        <v>7436</v>
      </c>
      <c r="D851" s="120">
        <v>549</v>
      </c>
      <c r="E851" s="85">
        <f t="shared" si="28"/>
        <v>-6887</v>
      </c>
      <c r="F851" s="22">
        <f t="shared" si="29"/>
        <v>-92.61699838622916</v>
      </c>
    </row>
    <row r="852" spans="1:6" ht="29.25" customHeight="1">
      <c r="A852" s="136">
        <v>213</v>
      </c>
      <c r="B852" s="119" t="s">
        <v>773</v>
      </c>
      <c r="C852" s="205">
        <v>26949</v>
      </c>
      <c r="D852" s="205">
        <f>D853+D879+D904+D932+D943+D950+D957+D960</f>
        <v>35515</v>
      </c>
      <c r="E852" s="97">
        <f t="shared" si="28"/>
        <v>8566</v>
      </c>
      <c r="F852" s="29">
        <f t="shared" si="29"/>
        <v>31.785966084084755</v>
      </c>
    </row>
    <row r="853" spans="1:6" ht="29.25" customHeight="1">
      <c r="A853" s="118">
        <v>21301</v>
      </c>
      <c r="B853" s="122" t="s">
        <v>774</v>
      </c>
      <c r="C853" s="120">
        <v>5621</v>
      </c>
      <c r="D853" s="120">
        <f>SUM(D854:D878)</f>
        <v>6732</v>
      </c>
      <c r="E853" s="85">
        <f t="shared" si="28"/>
        <v>1111</v>
      </c>
      <c r="F853" s="22">
        <f t="shared" si="29"/>
        <v>19.765166340508806</v>
      </c>
    </row>
    <row r="854" spans="1:6" ht="29.25" customHeight="1">
      <c r="A854" s="118">
        <v>2130101</v>
      </c>
      <c r="B854" s="122" t="s">
        <v>139</v>
      </c>
      <c r="C854" s="120">
        <v>1625</v>
      </c>
      <c r="D854" s="120">
        <v>1871</v>
      </c>
      <c r="E854" s="85">
        <f t="shared" si="28"/>
        <v>246</v>
      </c>
      <c r="F854" s="22">
        <f t="shared" si="29"/>
        <v>15.13846153846154</v>
      </c>
    </row>
    <row r="855" spans="1:6" ht="29.25" customHeight="1">
      <c r="A855" s="118">
        <v>2130102</v>
      </c>
      <c r="B855" s="122" t="s">
        <v>140</v>
      </c>
      <c r="C855" s="120">
        <v>12</v>
      </c>
      <c r="D855" s="120">
        <v>62</v>
      </c>
      <c r="E855" s="85">
        <f t="shared" si="28"/>
        <v>50</v>
      </c>
      <c r="F855" s="22">
        <f t="shared" si="29"/>
        <v>416.6666666666667</v>
      </c>
    </row>
    <row r="856" spans="1:6" ht="29.25" customHeight="1" hidden="1">
      <c r="A856" s="118">
        <v>2130103</v>
      </c>
      <c r="B856" s="122" t="s">
        <v>141</v>
      </c>
      <c r="C856" s="120"/>
      <c r="D856" s="120"/>
      <c r="E856" s="85"/>
      <c r="F856" s="22">
        <f t="shared" si="29"/>
      </c>
    </row>
    <row r="857" spans="1:6" ht="29.25" customHeight="1">
      <c r="A857" s="118">
        <v>2130104</v>
      </c>
      <c r="B857" s="122" t="s">
        <v>148</v>
      </c>
      <c r="C857" s="120">
        <v>1057</v>
      </c>
      <c r="D857" s="120">
        <v>1162</v>
      </c>
      <c r="E857" s="85">
        <f t="shared" si="28"/>
        <v>105</v>
      </c>
      <c r="F857" s="22">
        <f t="shared" si="29"/>
        <v>9.933774834437086</v>
      </c>
    </row>
    <row r="858" spans="1:6" ht="29.25" customHeight="1" hidden="1">
      <c r="A858" s="118">
        <v>2130105</v>
      </c>
      <c r="B858" s="122" t="s">
        <v>775</v>
      </c>
      <c r="C858" s="120"/>
      <c r="D858" s="120"/>
      <c r="E858" s="85"/>
      <c r="F858" s="22">
        <f t="shared" si="29"/>
      </c>
    </row>
    <row r="859" spans="1:6" ht="29.25" customHeight="1">
      <c r="A859" s="118">
        <v>2130106</v>
      </c>
      <c r="B859" s="122" t="s">
        <v>776</v>
      </c>
      <c r="C859" s="120">
        <v>47</v>
      </c>
      <c r="D859" s="120">
        <v>320</v>
      </c>
      <c r="E859" s="85">
        <f t="shared" si="28"/>
        <v>273</v>
      </c>
      <c r="F859" s="22">
        <f t="shared" si="29"/>
        <v>580.8510638297872</v>
      </c>
    </row>
    <row r="860" spans="1:6" ht="29.25" customHeight="1">
      <c r="A860" s="118">
        <v>2130108</v>
      </c>
      <c r="B860" s="122" t="s">
        <v>777</v>
      </c>
      <c r="C860" s="120">
        <v>4</v>
      </c>
      <c r="D860" s="120">
        <v>166</v>
      </c>
      <c r="E860" s="85">
        <f t="shared" si="28"/>
        <v>162</v>
      </c>
      <c r="F860" s="22">
        <f t="shared" si="29"/>
        <v>4050</v>
      </c>
    </row>
    <row r="861" spans="1:6" ht="29.25" customHeight="1">
      <c r="A861" s="118">
        <v>2130109</v>
      </c>
      <c r="B861" s="122" t="s">
        <v>778</v>
      </c>
      <c r="C861" s="120"/>
      <c r="D861" s="120">
        <v>20</v>
      </c>
      <c r="E861" s="85">
        <f t="shared" si="28"/>
        <v>20</v>
      </c>
      <c r="F861" s="22">
        <f t="shared" si="29"/>
      </c>
    </row>
    <row r="862" spans="1:6" ht="29.25" customHeight="1" hidden="1">
      <c r="A862" s="118">
        <v>2130110</v>
      </c>
      <c r="B862" s="122" t="s">
        <v>779</v>
      </c>
      <c r="C862" s="120"/>
      <c r="D862" s="120"/>
      <c r="E862" s="85"/>
      <c r="F862" s="22">
        <f t="shared" si="29"/>
      </c>
    </row>
    <row r="863" spans="1:6" ht="29.25" customHeight="1">
      <c r="A863" s="118">
        <v>2130111</v>
      </c>
      <c r="B863" s="122" t="s">
        <v>780</v>
      </c>
      <c r="C863" s="120"/>
      <c r="D863" s="120">
        <v>2</v>
      </c>
      <c r="E863" s="85"/>
      <c r="F863" s="22">
        <f t="shared" si="29"/>
      </c>
    </row>
    <row r="864" spans="1:6" ht="29.25" customHeight="1">
      <c r="A864" s="118">
        <v>2130112</v>
      </c>
      <c r="B864" s="122" t="s">
        <v>781</v>
      </c>
      <c r="C864" s="120">
        <v>8</v>
      </c>
      <c r="D864" s="120"/>
      <c r="E864" s="85">
        <f t="shared" si="28"/>
        <v>-8</v>
      </c>
      <c r="F864" s="22">
        <f t="shared" si="29"/>
        <v>-100</v>
      </c>
    </row>
    <row r="865" spans="1:6" ht="29.25" customHeight="1" hidden="1">
      <c r="A865" s="118">
        <v>2130114</v>
      </c>
      <c r="B865" s="122" t="s">
        <v>782</v>
      </c>
      <c r="C865" s="120"/>
      <c r="D865" s="120"/>
      <c r="E865" s="85"/>
      <c r="F865" s="22">
        <f t="shared" si="29"/>
      </c>
    </row>
    <row r="866" spans="1:6" ht="29.25" customHeight="1">
      <c r="A866" s="118">
        <v>2130119</v>
      </c>
      <c r="B866" s="122" t="s">
        <v>783</v>
      </c>
      <c r="C866" s="120">
        <v>119</v>
      </c>
      <c r="D866" s="120">
        <v>14</v>
      </c>
      <c r="E866" s="85">
        <f t="shared" si="28"/>
        <v>-105</v>
      </c>
      <c r="F866" s="22">
        <f t="shared" si="29"/>
        <v>-88.23529411764706</v>
      </c>
    </row>
    <row r="867" spans="1:6" ht="29.25" customHeight="1" hidden="1">
      <c r="A867" s="118">
        <v>2130120</v>
      </c>
      <c r="B867" s="122" t="s">
        <v>784</v>
      </c>
      <c r="C867" s="120"/>
      <c r="D867" s="120"/>
      <c r="E867" s="85"/>
      <c r="F867" s="22">
        <f t="shared" si="29"/>
      </c>
    </row>
    <row r="868" spans="1:6" ht="29.25" customHeight="1" hidden="1">
      <c r="A868" s="118">
        <v>2130121</v>
      </c>
      <c r="B868" s="122" t="s">
        <v>785</v>
      </c>
      <c r="C868" s="120"/>
      <c r="D868" s="120"/>
      <c r="E868" s="85"/>
      <c r="F868" s="22">
        <f t="shared" si="29"/>
      </c>
    </row>
    <row r="869" spans="1:6" ht="29.25" customHeight="1">
      <c r="A869" s="118">
        <v>2130122</v>
      </c>
      <c r="B869" s="122" t="s">
        <v>786</v>
      </c>
      <c r="C869" s="120">
        <v>198</v>
      </c>
      <c r="D869" s="120">
        <v>473</v>
      </c>
      <c r="E869" s="85">
        <f t="shared" si="28"/>
        <v>275</v>
      </c>
      <c r="F869" s="22">
        <f t="shared" si="29"/>
        <v>138.88888888888889</v>
      </c>
    </row>
    <row r="870" spans="1:6" ht="29.25" customHeight="1" hidden="1">
      <c r="A870" s="118">
        <v>2130124</v>
      </c>
      <c r="B870" s="122" t="s">
        <v>787</v>
      </c>
      <c r="C870" s="120"/>
      <c r="D870" s="120"/>
      <c r="E870" s="85">
        <f t="shared" si="28"/>
        <v>0</v>
      </c>
      <c r="F870" s="22">
        <f t="shared" si="29"/>
      </c>
    </row>
    <row r="871" spans="1:6" ht="29.25" customHeight="1">
      <c r="A871" s="118">
        <v>2130125</v>
      </c>
      <c r="B871" s="122" t="s">
        <v>788</v>
      </c>
      <c r="C871" s="120">
        <v>50</v>
      </c>
      <c r="D871" s="120">
        <v>70</v>
      </c>
      <c r="E871" s="85">
        <f t="shared" si="28"/>
        <v>20</v>
      </c>
      <c r="F871" s="22">
        <f t="shared" si="29"/>
        <v>40</v>
      </c>
    </row>
    <row r="872" spans="1:6" ht="29.25" customHeight="1">
      <c r="A872" s="118">
        <v>2130126</v>
      </c>
      <c r="B872" s="122" t="s">
        <v>789</v>
      </c>
      <c r="C872" s="120">
        <v>638</v>
      </c>
      <c r="D872" s="120">
        <v>562</v>
      </c>
      <c r="E872" s="85">
        <f t="shared" si="28"/>
        <v>-76</v>
      </c>
      <c r="F872" s="22">
        <f t="shared" si="29"/>
        <v>-11.912225705329153</v>
      </c>
    </row>
    <row r="873" spans="1:6" ht="29.25" customHeight="1">
      <c r="A873" s="118">
        <v>2130135</v>
      </c>
      <c r="B873" s="122" t="s">
        <v>790</v>
      </c>
      <c r="C873" s="120">
        <v>150</v>
      </c>
      <c r="D873" s="120">
        <v>1177</v>
      </c>
      <c r="E873" s="85">
        <f t="shared" si="28"/>
        <v>1027</v>
      </c>
      <c r="F873" s="22">
        <f t="shared" si="29"/>
        <v>684.6666666666666</v>
      </c>
    </row>
    <row r="874" spans="1:6" ht="29.25" customHeight="1">
      <c r="A874" s="118">
        <v>2130142</v>
      </c>
      <c r="B874" s="122" t="s">
        <v>791</v>
      </c>
      <c r="C874" s="120">
        <v>8</v>
      </c>
      <c r="D874" s="120"/>
      <c r="E874" s="85">
        <f t="shared" si="28"/>
        <v>-8</v>
      </c>
      <c r="F874" s="22">
        <f t="shared" si="29"/>
        <v>-100</v>
      </c>
    </row>
    <row r="875" spans="1:6" ht="29.25" customHeight="1">
      <c r="A875" s="118">
        <v>2130148</v>
      </c>
      <c r="B875" s="122" t="s">
        <v>792</v>
      </c>
      <c r="C875" s="120"/>
      <c r="D875" s="120">
        <v>118</v>
      </c>
      <c r="E875" s="85"/>
      <c r="F875" s="22">
        <f t="shared" si="29"/>
      </c>
    </row>
    <row r="876" spans="1:6" ht="29.25" customHeight="1">
      <c r="A876" s="118">
        <v>2130152</v>
      </c>
      <c r="B876" s="122" t="s">
        <v>793</v>
      </c>
      <c r="C876" s="120">
        <v>5</v>
      </c>
      <c r="D876" s="120"/>
      <c r="E876" s="85">
        <f t="shared" si="28"/>
        <v>-5</v>
      </c>
      <c r="F876" s="22">
        <f t="shared" si="29"/>
        <v>-100</v>
      </c>
    </row>
    <row r="877" spans="1:6" ht="29.25" customHeight="1">
      <c r="A877" s="118">
        <v>2130153</v>
      </c>
      <c r="B877" s="122" t="s">
        <v>794</v>
      </c>
      <c r="C877" s="120">
        <v>1649</v>
      </c>
      <c r="D877" s="120">
        <v>712</v>
      </c>
      <c r="E877" s="85">
        <f t="shared" si="28"/>
        <v>-937</v>
      </c>
      <c r="F877" s="22">
        <f t="shared" si="29"/>
        <v>-56.82231655548817</v>
      </c>
    </row>
    <row r="878" spans="1:6" ht="29.25" customHeight="1">
      <c r="A878" s="118">
        <v>2130199</v>
      </c>
      <c r="B878" s="122" t="s">
        <v>795</v>
      </c>
      <c r="C878" s="120">
        <v>51</v>
      </c>
      <c r="D878" s="120">
        <v>3</v>
      </c>
      <c r="E878" s="85">
        <f t="shared" si="28"/>
        <v>-48</v>
      </c>
      <c r="F878" s="22">
        <f t="shared" si="29"/>
        <v>-94.11764705882352</v>
      </c>
    </row>
    <row r="879" spans="1:6" ht="29.25" customHeight="1">
      <c r="A879" s="118">
        <v>21302</v>
      </c>
      <c r="B879" s="122" t="s">
        <v>796</v>
      </c>
      <c r="C879" s="120">
        <v>3259</v>
      </c>
      <c r="D879" s="120">
        <f>SUM(D880:D903)</f>
        <v>5856</v>
      </c>
      <c r="E879" s="85">
        <f t="shared" si="28"/>
        <v>2597</v>
      </c>
      <c r="F879" s="22">
        <f t="shared" si="29"/>
        <v>79.68702055845351</v>
      </c>
    </row>
    <row r="880" spans="1:6" ht="29.25" customHeight="1">
      <c r="A880" s="118">
        <v>2130201</v>
      </c>
      <c r="B880" s="122" t="s">
        <v>139</v>
      </c>
      <c r="C880" s="120">
        <v>1179</v>
      </c>
      <c r="D880" s="120">
        <v>813</v>
      </c>
      <c r="E880" s="85">
        <f t="shared" si="28"/>
        <v>-366</v>
      </c>
      <c r="F880" s="22">
        <f t="shared" si="29"/>
        <v>-31.043256997455472</v>
      </c>
    </row>
    <row r="881" spans="1:6" ht="29.25" customHeight="1">
      <c r="A881" s="118">
        <v>2130202</v>
      </c>
      <c r="B881" s="122" t="s">
        <v>140</v>
      </c>
      <c r="C881" s="120">
        <v>100</v>
      </c>
      <c r="D881" s="120">
        <v>5</v>
      </c>
      <c r="E881" s="85">
        <f t="shared" si="28"/>
        <v>-95</v>
      </c>
      <c r="F881" s="22">
        <f t="shared" si="29"/>
        <v>-95</v>
      </c>
    </row>
    <row r="882" spans="1:6" ht="29.25" customHeight="1" hidden="1">
      <c r="A882" s="118">
        <v>2130203</v>
      </c>
      <c r="B882" s="122" t="s">
        <v>141</v>
      </c>
      <c r="C882" s="120"/>
      <c r="D882" s="120"/>
      <c r="E882" s="85"/>
      <c r="F882" s="22">
        <f t="shared" si="29"/>
      </c>
    </row>
    <row r="883" spans="1:6" ht="29.25" customHeight="1">
      <c r="A883" s="118">
        <v>2130204</v>
      </c>
      <c r="B883" s="122" t="s">
        <v>797</v>
      </c>
      <c r="C883" s="120">
        <v>695</v>
      </c>
      <c r="D883" s="120">
        <v>674</v>
      </c>
      <c r="E883" s="85">
        <f t="shared" si="28"/>
        <v>-21</v>
      </c>
      <c r="F883" s="22">
        <f t="shared" si="29"/>
        <v>-3.0215827338129495</v>
      </c>
    </row>
    <row r="884" spans="1:6" ht="29.25" customHeight="1">
      <c r="A884" s="118">
        <v>2130205</v>
      </c>
      <c r="B884" s="122" t="s">
        <v>798</v>
      </c>
      <c r="C884" s="120"/>
      <c r="D884" s="120">
        <v>254</v>
      </c>
      <c r="E884" s="85">
        <f t="shared" si="28"/>
        <v>254</v>
      </c>
      <c r="F884" s="22">
        <f t="shared" si="29"/>
      </c>
    </row>
    <row r="885" spans="1:6" ht="29.25" customHeight="1" hidden="1">
      <c r="A885" s="118">
        <v>2130206</v>
      </c>
      <c r="B885" s="122" t="s">
        <v>799</v>
      </c>
      <c r="C885" s="120"/>
      <c r="D885" s="120"/>
      <c r="E885" s="85"/>
      <c r="F885" s="22">
        <f t="shared" si="29"/>
      </c>
    </row>
    <row r="886" spans="1:6" ht="29.25" customHeight="1">
      <c r="A886" s="118">
        <v>2130207</v>
      </c>
      <c r="B886" s="122" t="s">
        <v>800</v>
      </c>
      <c r="C886" s="120"/>
      <c r="D886" s="120">
        <v>2054</v>
      </c>
      <c r="E886" s="85"/>
      <c r="F886" s="22">
        <f t="shared" si="29"/>
      </c>
    </row>
    <row r="887" spans="1:6" ht="29.25" customHeight="1">
      <c r="A887" s="118">
        <v>2130209</v>
      </c>
      <c r="B887" s="122" t="s">
        <v>801</v>
      </c>
      <c r="C887" s="120">
        <v>768</v>
      </c>
      <c r="D887" s="120">
        <v>1634</v>
      </c>
      <c r="E887" s="85">
        <f t="shared" si="28"/>
        <v>866</v>
      </c>
      <c r="F887" s="22">
        <f t="shared" si="29"/>
        <v>112.76041666666667</v>
      </c>
    </row>
    <row r="888" spans="1:6" ht="29.25" customHeight="1">
      <c r="A888" s="118">
        <v>2130210</v>
      </c>
      <c r="B888" s="122" t="s">
        <v>802</v>
      </c>
      <c r="C888" s="120">
        <v>210</v>
      </c>
      <c r="D888" s="120"/>
      <c r="E888" s="85">
        <f t="shared" si="28"/>
        <v>-210</v>
      </c>
      <c r="F888" s="22">
        <f t="shared" si="29"/>
        <v>-100</v>
      </c>
    </row>
    <row r="889" spans="1:6" ht="29.25" customHeight="1">
      <c r="A889" s="118">
        <v>2130211</v>
      </c>
      <c r="B889" s="122" t="s">
        <v>803</v>
      </c>
      <c r="C889" s="120">
        <v>28</v>
      </c>
      <c r="D889" s="120">
        <v>279</v>
      </c>
      <c r="E889" s="85">
        <f t="shared" si="28"/>
        <v>251</v>
      </c>
      <c r="F889" s="22">
        <f t="shared" si="29"/>
        <v>896.4285714285713</v>
      </c>
    </row>
    <row r="890" spans="1:6" ht="29.25" customHeight="1" hidden="1">
      <c r="A890" s="118">
        <v>2130212</v>
      </c>
      <c r="B890" s="122" t="s">
        <v>804</v>
      </c>
      <c r="C890" s="120"/>
      <c r="D890" s="120"/>
      <c r="E890" s="85">
        <f t="shared" si="28"/>
        <v>0</v>
      </c>
      <c r="F890" s="22">
        <f t="shared" si="29"/>
      </c>
    </row>
    <row r="891" spans="1:6" ht="29.25" customHeight="1" hidden="1">
      <c r="A891" s="118">
        <v>2130213</v>
      </c>
      <c r="B891" s="122" t="s">
        <v>805</v>
      </c>
      <c r="C891" s="120"/>
      <c r="D891" s="120"/>
      <c r="E891" s="85">
        <f t="shared" si="28"/>
        <v>0</v>
      </c>
      <c r="F891" s="22">
        <f t="shared" si="29"/>
      </c>
    </row>
    <row r="892" spans="1:6" ht="29.25" customHeight="1" hidden="1">
      <c r="A892" s="118">
        <v>2130217</v>
      </c>
      <c r="B892" s="122" t="s">
        <v>806</v>
      </c>
      <c r="C892" s="120"/>
      <c r="D892" s="120"/>
      <c r="E892" s="85"/>
      <c r="F892" s="22">
        <f t="shared" si="29"/>
      </c>
    </row>
    <row r="893" spans="1:6" ht="29.25" customHeight="1" hidden="1">
      <c r="A893" s="118">
        <v>2130220</v>
      </c>
      <c r="B893" s="122" t="s">
        <v>807</v>
      </c>
      <c r="C893" s="120"/>
      <c r="D893" s="120"/>
      <c r="E893" s="85"/>
      <c r="F893" s="22">
        <f t="shared" si="29"/>
      </c>
    </row>
    <row r="894" spans="1:6" ht="29.25" customHeight="1" hidden="1">
      <c r="A894" s="118">
        <v>2130221</v>
      </c>
      <c r="B894" s="122" t="s">
        <v>808</v>
      </c>
      <c r="C894" s="120"/>
      <c r="D894" s="120"/>
      <c r="E894" s="85">
        <f t="shared" si="28"/>
        <v>0</v>
      </c>
      <c r="F894" s="22">
        <f t="shared" si="29"/>
      </c>
    </row>
    <row r="895" spans="1:6" ht="29.25" customHeight="1" hidden="1">
      <c r="A895" s="118">
        <v>2130223</v>
      </c>
      <c r="B895" s="122" t="s">
        <v>809</v>
      </c>
      <c r="C895" s="120"/>
      <c r="D895" s="120"/>
      <c r="E895" s="85"/>
      <c r="F895" s="22">
        <f t="shared" si="29"/>
      </c>
    </row>
    <row r="896" spans="1:6" ht="29.25" customHeight="1" hidden="1">
      <c r="A896" s="118">
        <v>2130226</v>
      </c>
      <c r="B896" s="122" t="s">
        <v>810</v>
      </c>
      <c r="C896" s="120"/>
      <c r="D896" s="120"/>
      <c r="E896" s="85"/>
      <c r="F896" s="22">
        <f t="shared" si="29"/>
      </c>
    </row>
    <row r="897" spans="1:6" ht="29.25" customHeight="1" hidden="1">
      <c r="A897" s="118">
        <v>2130227</v>
      </c>
      <c r="B897" s="122" t="s">
        <v>811</v>
      </c>
      <c r="C897" s="120"/>
      <c r="D897" s="120"/>
      <c r="E897" s="85"/>
      <c r="F897" s="22">
        <f t="shared" si="29"/>
      </c>
    </row>
    <row r="898" spans="1:6" ht="29.25" customHeight="1" hidden="1">
      <c r="A898" s="118">
        <v>2130232</v>
      </c>
      <c r="B898" s="122" t="s">
        <v>812</v>
      </c>
      <c r="C898" s="120"/>
      <c r="D898" s="120"/>
      <c r="E898" s="85"/>
      <c r="F898" s="22">
        <f t="shared" si="29"/>
      </c>
    </row>
    <row r="899" spans="1:6" ht="29.25" customHeight="1">
      <c r="A899" s="118">
        <v>2130234</v>
      </c>
      <c r="B899" s="122" t="s">
        <v>813</v>
      </c>
      <c r="C899" s="120">
        <v>229</v>
      </c>
      <c r="D899" s="120">
        <v>124</v>
      </c>
      <c r="E899" s="85">
        <f t="shared" si="28"/>
        <v>-105</v>
      </c>
      <c r="F899" s="22">
        <f t="shared" si="29"/>
        <v>-45.851528384279476</v>
      </c>
    </row>
    <row r="900" spans="1:6" ht="29.25" customHeight="1" hidden="1">
      <c r="A900" s="118">
        <v>2130235</v>
      </c>
      <c r="B900" s="122" t="s">
        <v>814</v>
      </c>
      <c r="C900" s="120"/>
      <c r="D900" s="120"/>
      <c r="E900" s="85"/>
      <c r="F900" s="22">
        <f t="shared" si="29"/>
      </c>
    </row>
    <row r="901" spans="1:6" ht="29.25" customHeight="1" hidden="1">
      <c r="A901" s="118">
        <v>2130236</v>
      </c>
      <c r="B901" s="122" t="s">
        <v>815</v>
      </c>
      <c r="C901" s="120"/>
      <c r="D901" s="120"/>
      <c r="E901" s="85"/>
      <c r="F901" s="22">
        <f t="shared" si="29"/>
      </c>
    </row>
    <row r="902" spans="1:6" ht="29.25" customHeight="1">
      <c r="A902" s="118">
        <v>2130237</v>
      </c>
      <c r="B902" s="122" t="s">
        <v>781</v>
      </c>
      <c r="C902" s="120"/>
      <c r="D902" s="120">
        <v>19</v>
      </c>
      <c r="E902" s="85"/>
      <c r="F902" s="22">
        <f t="shared" si="29"/>
      </c>
    </row>
    <row r="903" spans="1:6" ht="29.25" customHeight="1">
      <c r="A903" s="118">
        <v>2130299</v>
      </c>
      <c r="B903" s="122" t="s">
        <v>816</v>
      </c>
      <c r="C903" s="120">
        <v>50</v>
      </c>
      <c r="D903" s="120"/>
      <c r="E903" s="85">
        <f t="shared" si="28"/>
        <v>-50</v>
      </c>
      <c r="F903" s="22">
        <f t="shared" si="29"/>
        <v>-100</v>
      </c>
    </row>
    <row r="904" spans="1:6" ht="29.25" customHeight="1">
      <c r="A904" s="118">
        <v>21303</v>
      </c>
      <c r="B904" s="122" t="s">
        <v>817</v>
      </c>
      <c r="C904" s="120">
        <v>4927</v>
      </c>
      <c r="D904" s="120">
        <f>SUM(D905:D931)</f>
        <v>4954</v>
      </c>
      <c r="E904" s="85">
        <f t="shared" si="28"/>
        <v>27</v>
      </c>
      <c r="F904" s="22">
        <f t="shared" si="29"/>
        <v>0.5480008118530546</v>
      </c>
    </row>
    <row r="905" spans="1:6" ht="29.25" customHeight="1">
      <c r="A905" s="118">
        <v>2130301</v>
      </c>
      <c r="B905" s="122" t="s">
        <v>139</v>
      </c>
      <c r="C905" s="120">
        <v>901</v>
      </c>
      <c r="D905" s="120">
        <v>1120</v>
      </c>
      <c r="E905" s="85">
        <f aca="true" t="shared" si="31" ref="E905:E969">D905-C905</f>
        <v>219</v>
      </c>
      <c r="F905" s="22">
        <f t="shared" si="29"/>
        <v>24.30632630410655</v>
      </c>
    </row>
    <row r="906" spans="1:6" ht="29.25" customHeight="1">
      <c r="A906" s="118">
        <v>2130302</v>
      </c>
      <c r="B906" s="122" t="s">
        <v>140</v>
      </c>
      <c r="C906" s="120">
        <v>16</v>
      </c>
      <c r="D906" s="120"/>
      <c r="E906" s="85">
        <f t="shared" si="31"/>
        <v>-16</v>
      </c>
      <c r="F906" s="22">
        <f aca="true" t="shared" si="32" ref="F906:F969">IF(AND((D906-C906)&lt;&gt;0,C906&lt;&gt;0),(D906-C906)/C906*100,"")</f>
        <v>-100</v>
      </c>
    </row>
    <row r="907" spans="1:6" ht="29.25" customHeight="1" hidden="1">
      <c r="A907" s="118">
        <v>2130303</v>
      </c>
      <c r="B907" s="122" t="s">
        <v>141</v>
      </c>
      <c r="C907" s="120"/>
      <c r="D907" s="120"/>
      <c r="E907" s="85"/>
      <c r="F907" s="22">
        <f t="shared" si="32"/>
      </c>
    </row>
    <row r="908" spans="1:6" ht="29.25" customHeight="1">
      <c r="A908" s="118">
        <v>2130304</v>
      </c>
      <c r="B908" s="122" t="s">
        <v>818</v>
      </c>
      <c r="C908" s="120">
        <v>300</v>
      </c>
      <c r="D908" s="120">
        <v>319</v>
      </c>
      <c r="E908" s="85">
        <f t="shared" si="31"/>
        <v>19</v>
      </c>
      <c r="F908" s="22">
        <f t="shared" si="32"/>
        <v>6.333333333333334</v>
      </c>
    </row>
    <row r="909" spans="1:6" ht="29.25" customHeight="1">
      <c r="A909" s="118">
        <v>2130305</v>
      </c>
      <c r="B909" s="122" t="s">
        <v>819</v>
      </c>
      <c r="C909" s="120">
        <v>2899</v>
      </c>
      <c r="D909" s="120">
        <v>3093</v>
      </c>
      <c r="E909" s="85">
        <f t="shared" si="31"/>
        <v>194</v>
      </c>
      <c r="F909" s="22">
        <f t="shared" si="32"/>
        <v>6.691962745774404</v>
      </c>
    </row>
    <row r="910" spans="1:6" ht="29.25" customHeight="1" hidden="1">
      <c r="A910" s="118">
        <v>2130306</v>
      </c>
      <c r="B910" s="122" t="s">
        <v>820</v>
      </c>
      <c r="C910" s="120"/>
      <c r="D910" s="120"/>
      <c r="E910" s="85"/>
      <c r="F910" s="22">
        <f t="shared" si="32"/>
      </c>
    </row>
    <row r="911" spans="1:6" ht="29.25" customHeight="1" hidden="1">
      <c r="A911" s="118">
        <v>2130307</v>
      </c>
      <c r="B911" s="122" t="s">
        <v>821</v>
      </c>
      <c r="C911" s="120"/>
      <c r="D911" s="120"/>
      <c r="E911" s="85"/>
      <c r="F911" s="22">
        <f t="shared" si="32"/>
      </c>
    </row>
    <row r="912" spans="1:6" ht="29.25" customHeight="1">
      <c r="A912" s="118">
        <v>2130308</v>
      </c>
      <c r="B912" s="122" t="s">
        <v>822</v>
      </c>
      <c r="C912" s="120"/>
      <c r="D912" s="120">
        <v>24</v>
      </c>
      <c r="E912" s="85"/>
      <c r="F912" s="22">
        <f t="shared" si="32"/>
      </c>
    </row>
    <row r="913" spans="1:6" ht="29.25" customHeight="1" hidden="1">
      <c r="A913" s="118">
        <v>2130309</v>
      </c>
      <c r="B913" s="122" t="s">
        <v>823</v>
      </c>
      <c r="C913" s="120"/>
      <c r="D913" s="120"/>
      <c r="E913" s="85"/>
      <c r="F913" s="22">
        <f t="shared" si="32"/>
      </c>
    </row>
    <row r="914" spans="1:6" ht="29.25" customHeight="1">
      <c r="A914" s="118">
        <v>2130310</v>
      </c>
      <c r="B914" s="122" t="s">
        <v>824</v>
      </c>
      <c r="C914" s="120">
        <v>370</v>
      </c>
      <c r="D914" s="120"/>
      <c r="E914" s="85">
        <f t="shared" si="31"/>
        <v>-370</v>
      </c>
      <c r="F914" s="22">
        <f t="shared" si="32"/>
        <v>-100</v>
      </c>
    </row>
    <row r="915" spans="1:6" ht="29.25" customHeight="1" hidden="1">
      <c r="A915" s="118">
        <v>2130311</v>
      </c>
      <c r="B915" s="122" t="s">
        <v>825</v>
      </c>
      <c r="C915" s="120"/>
      <c r="D915" s="120"/>
      <c r="E915" s="85"/>
      <c r="F915" s="22">
        <f t="shared" si="32"/>
      </c>
    </row>
    <row r="916" spans="1:6" ht="29.25" customHeight="1">
      <c r="A916" s="118">
        <v>2130312</v>
      </c>
      <c r="B916" s="122" t="s">
        <v>826</v>
      </c>
      <c r="C916" s="120">
        <v>9</v>
      </c>
      <c r="D916" s="120"/>
      <c r="E916" s="85">
        <f t="shared" si="31"/>
        <v>-9</v>
      </c>
      <c r="F916" s="22">
        <f t="shared" si="32"/>
        <v>-100</v>
      </c>
    </row>
    <row r="917" spans="1:6" ht="29.25" customHeight="1" hidden="1">
      <c r="A917" s="118">
        <v>2130313</v>
      </c>
      <c r="B917" s="122" t="s">
        <v>827</v>
      </c>
      <c r="C917" s="120"/>
      <c r="D917" s="120"/>
      <c r="E917" s="85"/>
      <c r="F917" s="22">
        <f t="shared" si="32"/>
      </c>
    </row>
    <row r="918" spans="1:6" ht="29.25" customHeight="1">
      <c r="A918" s="118">
        <v>2130314</v>
      </c>
      <c r="B918" s="122" t="s">
        <v>828</v>
      </c>
      <c r="C918" s="120">
        <v>63</v>
      </c>
      <c r="D918" s="120">
        <v>327</v>
      </c>
      <c r="E918" s="85">
        <f t="shared" si="31"/>
        <v>264</v>
      </c>
      <c r="F918" s="22">
        <f t="shared" si="32"/>
        <v>419.0476190476191</v>
      </c>
    </row>
    <row r="919" spans="1:6" ht="29.25" customHeight="1">
      <c r="A919" s="118">
        <v>2130315</v>
      </c>
      <c r="B919" s="122" t="s">
        <v>829</v>
      </c>
      <c r="C919" s="120">
        <v>337</v>
      </c>
      <c r="D919" s="120">
        <v>71</v>
      </c>
      <c r="E919" s="85">
        <f t="shared" si="31"/>
        <v>-266</v>
      </c>
      <c r="F919" s="22">
        <f t="shared" si="32"/>
        <v>-78.93175074183976</v>
      </c>
    </row>
    <row r="920" spans="1:6" ht="29.25" customHeight="1" hidden="1">
      <c r="A920" s="118">
        <v>2130316</v>
      </c>
      <c r="B920" s="122" t="s">
        <v>830</v>
      </c>
      <c r="C920" s="120"/>
      <c r="D920" s="120"/>
      <c r="E920" s="85"/>
      <c r="F920" s="22">
        <f t="shared" si="32"/>
      </c>
    </row>
    <row r="921" spans="1:6" ht="29.25" customHeight="1" hidden="1">
      <c r="A921" s="118">
        <v>2130317</v>
      </c>
      <c r="B921" s="122" t="s">
        <v>831</v>
      </c>
      <c r="C921" s="120"/>
      <c r="D921" s="120"/>
      <c r="E921" s="85"/>
      <c r="F921" s="22">
        <f t="shared" si="32"/>
      </c>
    </row>
    <row r="922" spans="1:6" ht="29.25" customHeight="1" hidden="1">
      <c r="A922" s="118">
        <v>2130318</v>
      </c>
      <c r="B922" s="122" t="s">
        <v>832</v>
      </c>
      <c r="C922" s="120"/>
      <c r="D922" s="120"/>
      <c r="E922" s="85"/>
      <c r="F922" s="22">
        <f t="shared" si="32"/>
      </c>
    </row>
    <row r="923" spans="1:6" ht="29.25" customHeight="1" hidden="1">
      <c r="A923" s="118">
        <v>2130319</v>
      </c>
      <c r="B923" s="122" t="s">
        <v>833</v>
      </c>
      <c r="C923" s="120"/>
      <c r="D923" s="120"/>
      <c r="E923" s="85"/>
      <c r="F923" s="22">
        <f t="shared" si="32"/>
      </c>
    </row>
    <row r="924" spans="1:6" ht="29.25" customHeight="1" hidden="1">
      <c r="A924" s="118">
        <v>2130321</v>
      </c>
      <c r="B924" s="122" t="s">
        <v>834</v>
      </c>
      <c r="C924" s="120"/>
      <c r="D924" s="120"/>
      <c r="E924" s="85"/>
      <c r="F924" s="22">
        <f t="shared" si="32"/>
      </c>
    </row>
    <row r="925" spans="1:6" ht="29.25" customHeight="1" hidden="1">
      <c r="A925" s="118">
        <v>2130322</v>
      </c>
      <c r="B925" s="122" t="s">
        <v>835</v>
      </c>
      <c r="C925" s="120"/>
      <c r="D925" s="120"/>
      <c r="E925" s="85"/>
      <c r="F925" s="22">
        <f t="shared" si="32"/>
      </c>
    </row>
    <row r="926" spans="1:6" ht="29.25" customHeight="1" hidden="1">
      <c r="A926" s="118">
        <v>2130333</v>
      </c>
      <c r="B926" s="122" t="s">
        <v>809</v>
      </c>
      <c r="C926" s="120"/>
      <c r="D926" s="120"/>
      <c r="E926" s="85"/>
      <c r="F926" s="22">
        <f t="shared" si="32"/>
      </c>
    </row>
    <row r="927" spans="1:6" ht="29.25" customHeight="1" hidden="1">
      <c r="A927" s="118">
        <v>2130334</v>
      </c>
      <c r="B927" s="122" t="s">
        <v>836</v>
      </c>
      <c r="C927" s="120"/>
      <c r="D927" s="120"/>
      <c r="E927" s="85"/>
      <c r="F927" s="22">
        <f t="shared" si="32"/>
      </c>
    </row>
    <row r="928" spans="1:6" ht="29.25" customHeight="1">
      <c r="A928" s="118">
        <v>2130335</v>
      </c>
      <c r="B928" s="122" t="s">
        <v>837</v>
      </c>
      <c r="C928" s="120">
        <v>32</v>
      </c>
      <c r="D928" s="120"/>
      <c r="E928" s="85">
        <f t="shared" si="31"/>
        <v>-32</v>
      </c>
      <c r="F928" s="22">
        <f t="shared" si="32"/>
        <v>-100</v>
      </c>
    </row>
    <row r="929" spans="1:6" ht="29.25" customHeight="1" hidden="1">
      <c r="A929" s="118">
        <v>2130336</v>
      </c>
      <c r="B929" s="122" t="s">
        <v>838</v>
      </c>
      <c r="C929" s="120"/>
      <c r="D929" s="120"/>
      <c r="E929" s="85"/>
      <c r="F929" s="22">
        <f t="shared" si="32"/>
      </c>
    </row>
    <row r="930" spans="1:6" ht="29.25" customHeight="1" hidden="1">
      <c r="A930" s="118">
        <v>2130337</v>
      </c>
      <c r="B930" s="122" t="s">
        <v>839</v>
      </c>
      <c r="C930" s="120"/>
      <c r="D930" s="120"/>
      <c r="E930" s="85"/>
      <c r="F930" s="22">
        <f t="shared" si="32"/>
      </c>
    </row>
    <row r="931" spans="1:6" ht="29.25" customHeight="1" hidden="1">
      <c r="A931" s="118">
        <v>2130399</v>
      </c>
      <c r="B931" s="122" t="s">
        <v>840</v>
      </c>
      <c r="C931" s="120"/>
      <c r="D931" s="120"/>
      <c r="E931" s="85"/>
      <c r="F931" s="22">
        <f t="shared" si="32"/>
      </c>
    </row>
    <row r="932" spans="1:6" ht="29.25" customHeight="1">
      <c r="A932" s="118">
        <v>21305</v>
      </c>
      <c r="B932" s="122" t="s">
        <v>841</v>
      </c>
      <c r="C932" s="120">
        <v>10299</v>
      </c>
      <c r="D932" s="120">
        <f>SUM(D933:D942)</f>
        <v>11628</v>
      </c>
      <c r="E932" s="85">
        <f t="shared" si="31"/>
        <v>1329</v>
      </c>
      <c r="F932" s="22">
        <f t="shared" si="32"/>
        <v>12.904165452956597</v>
      </c>
    </row>
    <row r="933" spans="1:6" ht="29.25" customHeight="1">
      <c r="A933" s="118">
        <v>2130501</v>
      </c>
      <c r="B933" s="122" t="s">
        <v>139</v>
      </c>
      <c r="C933" s="120">
        <v>249</v>
      </c>
      <c r="D933" s="120">
        <v>284</v>
      </c>
      <c r="E933" s="85">
        <f t="shared" si="31"/>
        <v>35</v>
      </c>
      <c r="F933" s="22">
        <f t="shared" si="32"/>
        <v>14.056224899598394</v>
      </c>
    </row>
    <row r="934" spans="1:6" ht="29.25" customHeight="1">
      <c r="A934" s="118">
        <v>2130502</v>
      </c>
      <c r="B934" s="122" t="s">
        <v>140</v>
      </c>
      <c r="C934" s="120">
        <v>40</v>
      </c>
      <c r="D934" s="120"/>
      <c r="E934" s="85">
        <f t="shared" si="31"/>
        <v>-40</v>
      </c>
      <c r="F934" s="22">
        <f t="shared" si="32"/>
        <v>-100</v>
      </c>
    </row>
    <row r="935" spans="1:6" ht="29.25" customHeight="1" hidden="1">
      <c r="A935" s="118">
        <v>2130503</v>
      </c>
      <c r="B935" s="122" t="s">
        <v>141</v>
      </c>
      <c r="C935" s="120"/>
      <c r="D935" s="120"/>
      <c r="E935" s="85"/>
      <c r="F935" s="22">
        <f t="shared" si="32"/>
      </c>
    </row>
    <row r="936" spans="1:6" ht="29.25" customHeight="1">
      <c r="A936" s="118">
        <v>2130504</v>
      </c>
      <c r="B936" s="122" t="s">
        <v>842</v>
      </c>
      <c r="C936" s="120">
        <v>2261</v>
      </c>
      <c r="D936" s="120">
        <v>1323</v>
      </c>
      <c r="E936" s="85">
        <f t="shared" si="31"/>
        <v>-938</v>
      </c>
      <c r="F936" s="22">
        <f t="shared" si="32"/>
        <v>-41.48606811145511</v>
      </c>
    </row>
    <row r="937" spans="1:6" ht="29.25" customHeight="1">
      <c r="A937" s="118">
        <v>2130505</v>
      </c>
      <c r="B937" s="122" t="s">
        <v>843</v>
      </c>
      <c r="C937" s="120">
        <v>6690</v>
      </c>
      <c r="D937" s="120">
        <v>8306</v>
      </c>
      <c r="E937" s="85">
        <f t="shared" si="31"/>
        <v>1616</v>
      </c>
      <c r="F937" s="22">
        <f t="shared" si="32"/>
        <v>24.155455904334826</v>
      </c>
    </row>
    <row r="938" spans="1:6" ht="29.25" customHeight="1">
      <c r="A938" s="118">
        <v>2130506</v>
      </c>
      <c r="B938" s="122" t="s">
        <v>844</v>
      </c>
      <c r="C938" s="120"/>
      <c r="D938" s="120">
        <v>253</v>
      </c>
      <c r="E938" s="85">
        <f t="shared" si="31"/>
        <v>253</v>
      </c>
      <c r="F938" s="22">
        <f t="shared" si="32"/>
      </c>
    </row>
    <row r="939" spans="1:6" ht="29.25" customHeight="1">
      <c r="A939" s="118">
        <v>2130507</v>
      </c>
      <c r="B939" s="122" t="s">
        <v>845</v>
      </c>
      <c r="C939" s="120">
        <v>275</v>
      </c>
      <c r="D939" s="120">
        <v>537</v>
      </c>
      <c r="E939" s="85">
        <f t="shared" si="31"/>
        <v>262</v>
      </c>
      <c r="F939" s="22">
        <f t="shared" si="32"/>
        <v>95.27272727272728</v>
      </c>
    </row>
    <row r="940" spans="1:6" ht="29.25" customHeight="1" hidden="1">
      <c r="A940" s="118">
        <v>2130508</v>
      </c>
      <c r="B940" s="122" t="s">
        <v>846</v>
      </c>
      <c r="C940" s="120"/>
      <c r="D940" s="120"/>
      <c r="E940" s="85"/>
      <c r="F940" s="22">
        <f t="shared" si="32"/>
      </c>
    </row>
    <row r="941" spans="1:6" ht="29.25" customHeight="1" hidden="1">
      <c r="A941" s="118">
        <v>2130550</v>
      </c>
      <c r="B941" s="122" t="s">
        <v>847</v>
      </c>
      <c r="C941" s="120"/>
      <c r="D941" s="120"/>
      <c r="E941" s="85"/>
      <c r="F941" s="22">
        <f t="shared" si="32"/>
      </c>
    </row>
    <row r="942" spans="1:6" ht="29.25" customHeight="1">
      <c r="A942" s="118">
        <v>2130599</v>
      </c>
      <c r="B942" s="122" t="s">
        <v>848</v>
      </c>
      <c r="C942" s="120">
        <v>784</v>
      </c>
      <c r="D942" s="120">
        <v>925</v>
      </c>
      <c r="E942" s="85">
        <f t="shared" si="31"/>
        <v>141</v>
      </c>
      <c r="F942" s="22">
        <f t="shared" si="32"/>
        <v>17.98469387755102</v>
      </c>
    </row>
    <row r="943" spans="1:6" ht="29.25" customHeight="1">
      <c r="A943" s="118">
        <v>21307</v>
      </c>
      <c r="B943" s="122" t="s">
        <v>849</v>
      </c>
      <c r="C943" s="120">
        <v>2569</v>
      </c>
      <c r="D943" s="120">
        <f>SUM(D944:D949)</f>
        <v>4523</v>
      </c>
      <c r="E943" s="85">
        <f t="shared" si="31"/>
        <v>1954</v>
      </c>
      <c r="F943" s="22">
        <f t="shared" si="32"/>
        <v>76.06072401712728</v>
      </c>
    </row>
    <row r="944" spans="1:6" ht="29.25" customHeight="1">
      <c r="A944" s="118">
        <v>2130701</v>
      </c>
      <c r="B944" s="122" t="s">
        <v>850</v>
      </c>
      <c r="C944" s="120"/>
      <c r="D944" s="120">
        <v>16</v>
      </c>
      <c r="E944" s="85">
        <f t="shared" si="31"/>
        <v>16</v>
      </c>
      <c r="F944" s="22">
        <f t="shared" si="32"/>
      </c>
    </row>
    <row r="945" spans="1:6" ht="29.25" customHeight="1" hidden="1">
      <c r="A945" s="118">
        <v>2130704</v>
      </c>
      <c r="B945" s="122" t="s">
        <v>851</v>
      </c>
      <c r="C945" s="120"/>
      <c r="D945" s="120"/>
      <c r="E945" s="85"/>
      <c r="F945" s="22">
        <f t="shared" si="32"/>
      </c>
    </row>
    <row r="946" spans="1:6" ht="29.25" customHeight="1">
      <c r="A946" s="118">
        <v>2130705</v>
      </c>
      <c r="B946" s="122" t="s">
        <v>852</v>
      </c>
      <c r="C946" s="120">
        <v>2569</v>
      </c>
      <c r="D946" s="120">
        <v>3907</v>
      </c>
      <c r="E946" s="85">
        <f t="shared" si="31"/>
        <v>1338</v>
      </c>
      <c r="F946" s="22">
        <f t="shared" si="32"/>
        <v>52.082522382249905</v>
      </c>
    </row>
    <row r="947" spans="1:6" ht="29.25" customHeight="1">
      <c r="A947" s="118">
        <v>2130706</v>
      </c>
      <c r="B947" s="122" t="s">
        <v>853</v>
      </c>
      <c r="C947" s="120"/>
      <c r="D947" s="120">
        <v>600</v>
      </c>
      <c r="E947" s="85"/>
      <c r="F947" s="22">
        <f t="shared" si="32"/>
      </c>
    </row>
    <row r="948" spans="1:6" ht="29.25" customHeight="1" hidden="1">
      <c r="A948" s="118">
        <v>2130707</v>
      </c>
      <c r="B948" s="122" t="s">
        <v>854</v>
      </c>
      <c r="C948" s="120"/>
      <c r="D948" s="120"/>
      <c r="E948" s="85"/>
      <c r="F948" s="22">
        <f t="shared" si="32"/>
      </c>
    </row>
    <row r="949" spans="1:6" ht="29.25" customHeight="1" hidden="1">
      <c r="A949" s="118">
        <v>2130799</v>
      </c>
      <c r="B949" s="122" t="s">
        <v>855</v>
      </c>
      <c r="C949" s="120"/>
      <c r="D949" s="120"/>
      <c r="E949" s="85"/>
      <c r="F949" s="22">
        <f t="shared" si="32"/>
      </c>
    </row>
    <row r="950" spans="1:6" ht="29.25" customHeight="1">
      <c r="A950" s="118">
        <v>21308</v>
      </c>
      <c r="B950" s="122" t="s">
        <v>856</v>
      </c>
      <c r="C950" s="120">
        <v>218</v>
      </c>
      <c r="D950" s="120">
        <f>SUM(D951:D956)</f>
        <v>1798</v>
      </c>
      <c r="E950" s="85">
        <f t="shared" si="31"/>
        <v>1580</v>
      </c>
      <c r="F950" s="22">
        <f t="shared" si="32"/>
        <v>724.7706422018348</v>
      </c>
    </row>
    <row r="951" spans="1:6" ht="29.25" customHeight="1" hidden="1">
      <c r="A951" s="118">
        <v>2130801</v>
      </c>
      <c r="B951" s="122" t="s">
        <v>857</v>
      </c>
      <c r="C951" s="120"/>
      <c r="D951" s="120"/>
      <c r="E951" s="85">
        <f t="shared" si="31"/>
        <v>0</v>
      </c>
      <c r="F951" s="22">
        <f t="shared" si="32"/>
      </c>
    </row>
    <row r="952" spans="1:6" ht="29.25" customHeight="1" hidden="1">
      <c r="A952" s="118">
        <v>2130802</v>
      </c>
      <c r="B952" s="122" t="s">
        <v>858</v>
      </c>
      <c r="C952" s="120"/>
      <c r="D952" s="120"/>
      <c r="E952" s="85">
        <f t="shared" si="31"/>
        <v>0</v>
      </c>
      <c r="F952" s="22">
        <f t="shared" si="32"/>
      </c>
    </row>
    <row r="953" spans="1:6" ht="29.25" customHeight="1">
      <c r="A953" s="118">
        <v>2130803</v>
      </c>
      <c r="B953" s="122" t="s">
        <v>859</v>
      </c>
      <c r="C953" s="120">
        <v>162</v>
      </c>
      <c r="D953" s="120">
        <v>965</v>
      </c>
      <c r="E953" s="85">
        <f t="shared" si="31"/>
        <v>803</v>
      </c>
      <c r="F953" s="22">
        <f t="shared" si="32"/>
        <v>495.67901234567904</v>
      </c>
    </row>
    <row r="954" spans="1:6" ht="29.25" customHeight="1">
      <c r="A954" s="118">
        <v>2130804</v>
      </c>
      <c r="B954" s="122" t="s">
        <v>860</v>
      </c>
      <c r="C954" s="120">
        <v>38</v>
      </c>
      <c r="D954" s="120">
        <v>812</v>
      </c>
      <c r="E954" s="85">
        <f t="shared" si="31"/>
        <v>774</v>
      </c>
      <c r="F954" s="22">
        <f t="shared" si="32"/>
        <v>2036.842105263158</v>
      </c>
    </row>
    <row r="955" spans="1:6" ht="29.25" customHeight="1" hidden="1">
      <c r="A955" s="118">
        <v>2130805</v>
      </c>
      <c r="B955" s="122" t="s">
        <v>861</v>
      </c>
      <c r="C955" s="120"/>
      <c r="D955" s="120"/>
      <c r="E955" s="85"/>
      <c r="F955" s="22">
        <f t="shared" si="32"/>
      </c>
    </row>
    <row r="956" spans="1:6" ht="29.25" customHeight="1">
      <c r="A956" s="118">
        <v>2130899</v>
      </c>
      <c r="B956" s="122" t="s">
        <v>862</v>
      </c>
      <c r="C956" s="120">
        <v>18</v>
      </c>
      <c r="D956" s="120">
        <v>21</v>
      </c>
      <c r="E956" s="85">
        <f t="shared" si="31"/>
        <v>3</v>
      </c>
      <c r="F956" s="22">
        <f t="shared" si="32"/>
        <v>16.666666666666664</v>
      </c>
    </row>
    <row r="957" spans="1:6" ht="29.25" customHeight="1" hidden="1">
      <c r="A957" s="118">
        <v>21309</v>
      </c>
      <c r="B957" s="122" t="s">
        <v>863</v>
      </c>
      <c r="C957" s="120"/>
      <c r="D957" s="120"/>
      <c r="E957" s="85"/>
      <c r="F957" s="22">
        <f t="shared" si="32"/>
      </c>
    </row>
    <row r="958" spans="1:6" ht="29.25" customHeight="1" hidden="1">
      <c r="A958" s="118">
        <v>2130901</v>
      </c>
      <c r="B958" s="122" t="s">
        <v>864</v>
      </c>
      <c r="C958" s="120"/>
      <c r="D958" s="120"/>
      <c r="E958" s="85"/>
      <c r="F958" s="22">
        <f t="shared" si="32"/>
      </c>
    </row>
    <row r="959" spans="1:6" ht="29.25" customHeight="1" hidden="1">
      <c r="A959" s="118">
        <v>2130999</v>
      </c>
      <c r="B959" s="122" t="s">
        <v>865</v>
      </c>
      <c r="C959" s="120"/>
      <c r="D959" s="120"/>
      <c r="E959" s="85"/>
      <c r="F959" s="22">
        <f t="shared" si="32"/>
      </c>
    </row>
    <row r="960" spans="1:6" ht="29.25" customHeight="1">
      <c r="A960" s="118">
        <v>21399</v>
      </c>
      <c r="B960" s="122" t="s">
        <v>866</v>
      </c>
      <c r="C960" s="120">
        <v>56</v>
      </c>
      <c r="D960" s="120">
        <f>SUM(D961:D962)</f>
        <v>24</v>
      </c>
      <c r="E960" s="85">
        <f t="shared" si="31"/>
        <v>-32</v>
      </c>
      <c r="F960" s="22">
        <f t="shared" si="32"/>
        <v>-57.14285714285714</v>
      </c>
    </row>
    <row r="961" spans="1:6" ht="29.25" customHeight="1" hidden="1">
      <c r="A961" s="118">
        <v>2139901</v>
      </c>
      <c r="B961" s="122" t="s">
        <v>867</v>
      </c>
      <c r="C961" s="120"/>
      <c r="D961" s="120"/>
      <c r="E961" s="85"/>
      <c r="F961" s="22">
        <f t="shared" si="32"/>
      </c>
    </row>
    <row r="962" spans="1:6" ht="29.25" customHeight="1">
      <c r="A962" s="118">
        <v>2139999</v>
      </c>
      <c r="B962" s="122" t="s">
        <v>868</v>
      </c>
      <c r="C962" s="120">
        <v>56</v>
      </c>
      <c r="D962" s="120">
        <v>24</v>
      </c>
      <c r="E962" s="85">
        <f t="shared" si="31"/>
        <v>-32</v>
      </c>
      <c r="F962" s="22">
        <f t="shared" si="32"/>
        <v>-57.14285714285714</v>
      </c>
    </row>
    <row r="963" spans="1:6" ht="29.25" customHeight="1">
      <c r="A963" s="136">
        <v>214</v>
      </c>
      <c r="B963" s="119" t="s">
        <v>869</v>
      </c>
      <c r="C963" s="205">
        <v>2749</v>
      </c>
      <c r="D963" s="205">
        <f>D964+D987+D997+D1007+D1012+D1019+D1024</f>
        <v>4193</v>
      </c>
      <c r="E963" s="97">
        <f t="shared" si="31"/>
        <v>1444</v>
      </c>
      <c r="F963" s="29">
        <f t="shared" si="32"/>
        <v>52.528192069843584</v>
      </c>
    </row>
    <row r="964" spans="1:6" ht="29.25" customHeight="1">
      <c r="A964" s="118">
        <v>21401</v>
      </c>
      <c r="B964" s="122" t="s">
        <v>870</v>
      </c>
      <c r="C964" s="120">
        <v>2689</v>
      </c>
      <c r="D964" s="120">
        <f>SUM(D965:D986)</f>
        <v>3713</v>
      </c>
      <c r="E964" s="85">
        <f t="shared" si="31"/>
        <v>1024</v>
      </c>
      <c r="F964" s="22">
        <f t="shared" si="32"/>
        <v>38.08107103012272</v>
      </c>
    </row>
    <row r="965" spans="1:6" ht="29.25" customHeight="1">
      <c r="A965" s="118">
        <v>2140101</v>
      </c>
      <c r="B965" s="122" t="s">
        <v>139</v>
      </c>
      <c r="C965" s="120">
        <v>309</v>
      </c>
      <c r="D965" s="120">
        <v>352</v>
      </c>
      <c r="E965" s="85">
        <f t="shared" si="31"/>
        <v>43</v>
      </c>
      <c r="F965" s="22">
        <f t="shared" si="32"/>
        <v>13.915857605177994</v>
      </c>
    </row>
    <row r="966" spans="1:6" ht="29.25" customHeight="1">
      <c r="A966" s="118">
        <v>2140102</v>
      </c>
      <c r="B966" s="122" t="s">
        <v>140</v>
      </c>
      <c r="C966" s="120"/>
      <c r="D966" s="120">
        <v>15</v>
      </c>
      <c r="E966" s="85">
        <f t="shared" si="31"/>
        <v>15</v>
      </c>
      <c r="F966" s="22">
        <f t="shared" si="32"/>
      </c>
    </row>
    <row r="967" spans="1:6" ht="29.25" customHeight="1" hidden="1">
      <c r="A967" s="118">
        <v>2140103</v>
      </c>
      <c r="B967" s="122" t="s">
        <v>141</v>
      </c>
      <c r="C967" s="120"/>
      <c r="D967" s="120"/>
      <c r="E967" s="85"/>
      <c r="F967" s="22">
        <f t="shared" si="32"/>
      </c>
    </row>
    <row r="968" spans="1:6" ht="29.25" customHeight="1">
      <c r="A968" s="118">
        <v>2140104</v>
      </c>
      <c r="B968" s="122" t="s">
        <v>871</v>
      </c>
      <c r="C968" s="120">
        <v>710</v>
      </c>
      <c r="D968" s="120">
        <v>1487</v>
      </c>
      <c r="E968" s="85">
        <f t="shared" si="31"/>
        <v>777</v>
      </c>
      <c r="F968" s="22">
        <f t="shared" si="32"/>
        <v>109.43661971830987</v>
      </c>
    </row>
    <row r="969" spans="1:6" ht="29.25" customHeight="1">
      <c r="A969" s="118">
        <v>2140106</v>
      </c>
      <c r="B969" s="122" t="s">
        <v>872</v>
      </c>
      <c r="C969" s="120">
        <v>1643</v>
      </c>
      <c r="D969" s="120">
        <v>1859</v>
      </c>
      <c r="E969" s="85">
        <f t="shared" si="31"/>
        <v>216</v>
      </c>
      <c r="F969" s="22">
        <f t="shared" si="32"/>
        <v>13.146682897139378</v>
      </c>
    </row>
    <row r="970" spans="1:6" ht="29.25" customHeight="1" hidden="1">
      <c r="A970" s="118">
        <v>2140109</v>
      </c>
      <c r="B970" s="122" t="s">
        <v>873</v>
      </c>
      <c r="C970" s="120"/>
      <c r="D970" s="120"/>
      <c r="E970" s="85"/>
      <c r="F970" s="22">
        <f aca="true" t="shared" si="33" ref="F970:F1033">IF(AND((D970-C970)&lt;&gt;0,C970&lt;&gt;0),(D970-C970)/C970*100,"")</f>
      </c>
    </row>
    <row r="971" spans="1:6" ht="29.25" customHeight="1" hidden="1">
      <c r="A971" s="118">
        <v>2140110</v>
      </c>
      <c r="B971" s="122" t="s">
        <v>874</v>
      </c>
      <c r="C971" s="120"/>
      <c r="D971" s="120"/>
      <c r="E971" s="85"/>
      <c r="F971" s="22">
        <f t="shared" si="33"/>
      </c>
    </row>
    <row r="972" spans="1:6" ht="29.25" customHeight="1" hidden="1">
      <c r="A972" s="118">
        <v>2140111</v>
      </c>
      <c r="B972" s="122" t="s">
        <v>875</v>
      </c>
      <c r="C972" s="120"/>
      <c r="D972" s="120"/>
      <c r="E972" s="85"/>
      <c r="F972" s="22">
        <f t="shared" si="33"/>
      </c>
    </row>
    <row r="973" spans="1:6" ht="29.25" customHeight="1">
      <c r="A973" s="118">
        <v>2140112</v>
      </c>
      <c r="B973" s="122" t="s">
        <v>876</v>
      </c>
      <c r="C973" s="120">
        <v>27</v>
      </c>
      <c r="D973" s="120"/>
      <c r="E973" s="85">
        <f>D973-C973</f>
        <v>-27</v>
      </c>
      <c r="F973" s="22">
        <f t="shared" si="33"/>
        <v>-100</v>
      </c>
    </row>
    <row r="974" spans="1:6" ht="29.25" customHeight="1" hidden="1">
      <c r="A974" s="118">
        <v>2140114</v>
      </c>
      <c r="B974" s="122" t="s">
        <v>877</v>
      </c>
      <c r="C974" s="120"/>
      <c r="D974" s="120"/>
      <c r="E974" s="85"/>
      <c r="F974" s="22">
        <f t="shared" si="33"/>
      </c>
    </row>
    <row r="975" spans="1:6" ht="29.25" customHeight="1" hidden="1">
      <c r="A975" s="118">
        <v>2140122</v>
      </c>
      <c r="B975" s="122" t="s">
        <v>878</v>
      </c>
      <c r="C975" s="120"/>
      <c r="D975" s="120"/>
      <c r="E975" s="85"/>
      <c r="F975" s="22">
        <f t="shared" si="33"/>
      </c>
    </row>
    <row r="976" spans="1:6" ht="29.25" customHeight="1" hidden="1">
      <c r="A976" s="118">
        <v>2140123</v>
      </c>
      <c r="B976" s="122" t="s">
        <v>879</v>
      </c>
      <c r="C976" s="120"/>
      <c r="D976" s="120"/>
      <c r="E976" s="85"/>
      <c r="F976" s="22">
        <f t="shared" si="33"/>
      </c>
    </row>
    <row r="977" spans="1:6" ht="29.25" customHeight="1" hidden="1">
      <c r="A977" s="118">
        <v>2140127</v>
      </c>
      <c r="B977" s="122" t="s">
        <v>880</v>
      </c>
      <c r="C977" s="120"/>
      <c r="D977" s="120"/>
      <c r="E977" s="85"/>
      <c r="F977" s="22">
        <f t="shared" si="33"/>
      </c>
    </row>
    <row r="978" spans="1:6" ht="29.25" customHeight="1" hidden="1">
      <c r="A978" s="118">
        <v>2140128</v>
      </c>
      <c r="B978" s="122" t="s">
        <v>881</v>
      </c>
      <c r="C978" s="120"/>
      <c r="D978" s="120"/>
      <c r="E978" s="85"/>
      <c r="F978" s="22">
        <f t="shared" si="33"/>
      </c>
    </row>
    <row r="979" spans="1:6" ht="29.25" customHeight="1" hidden="1">
      <c r="A979" s="118">
        <v>2140129</v>
      </c>
      <c r="B979" s="122" t="s">
        <v>882</v>
      </c>
      <c r="C979" s="120"/>
      <c r="D979" s="120"/>
      <c r="E979" s="85"/>
      <c r="F979" s="22">
        <f t="shared" si="33"/>
      </c>
    </row>
    <row r="980" spans="1:6" ht="29.25" customHeight="1" hidden="1">
      <c r="A980" s="118">
        <v>2140130</v>
      </c>
      <c r="B980" s="122" t="s">
        <v>883</v>
      </c>
      <c r="C980" s="120"/>
      <c r="D980" s="120"/>
      <c r="E980" s="85"/>
      <c r="F980" s="22">
        <f t="shared" si="33"/>
      </c>
    </row>
    <row r="981" spans="1:6" ht="29.25" customHeight="1" hidden="1">
      <c r="A981" s="118">
        <v>2140131</v>
      </c>
      <c r="B981" s="122" t="s">
        <v>884</v>
      </c>
      <c r="C981" s="120"/>
      <c r="D981" s="120"/>
      <c r="E981" s="85"/>
      <c r="F981" s="22">
        <f t="shared" si="33"/>
      </c>
    </row>
    <row r="982" spans="1:6" ht="29.25" customHeight="1" hidden="1">
      <c r="A982" s="118">
        <v>2140133</v>
      </c>
      <c r="B982" s="122" t="s">
        <v>885</v>
      </c>
      <c r="C982" s="120"/>
      <c r="D982" s="120"/>
      <c r="E982" s="85"/>
      <c r="F982" s="22">
        <f t="shared" si="33"/>
      </c>
    </row>
    <row r="983" spans="1:6" ht="29.25" customHeight="1" hidden="1">
      <c r="A983" s="118">
        <v>2140136</v>
      </c>
      <c r="B983" s="122" t="s">
        <v>886</v>
      </c>
      <c r="C983" s="120"/>
      <c r="D983" s="120"/>
      <c r="E983" s="85"/>
      <c r="F983" s="22">
        <f t="shared" si="33"/>
      </c>
    </row>
    <row r="984" spans="1:6" ht="29.25" customHeight="1" hidden="1">
      <c r="A984" s="118">
        <v>2140138</v>
      </c>
      <c r="B984" s="122" t="s">
        <v>887</v>
      </c>
      <c r="C984" s="120"/>
      <c r="D984" s="120"/>
      <c r="E984" s="85"/>
      <c r="F984" s="22">
        <f t="shared" si="33"/>
      </c>
    </row>
    <row r="985" spans="1:6" ht="29.25" customHeight="1" hidden="1">
      <c r="A985" s="118">
        <v>2140139</v>
      </c>
      <c r="B985" s="122" t="s">
        <v>888</v>
      </c>
      <c r="C985" s="120"/>
      <c r="D985" s="120"/>
      <c r="E985" s="85"/>
      <c r="F985" s="22">
        <f t="shared" si="33"/>
      </c>
    </row>
    <row r="986" spans="1:6" ht="29.25" customHeight="1" hidden="1">
      <c r="A986" s="118">
        <v>2140199</v>
      </c>
      <c r="B986" s="122" t="s">
        <v>889</v>
      </c>
      <c r="C986" s="120"/>
      <c r="D986" s="120"/>
      <c r="E986" s="85"/>
      <c r="F986" s="22">
        <f t="shared" si="33"/>
      </c>
    </row>
    <row r="987" spans="1:6" ht="29.25" customHeight="1" hidden="1">
      <c r="A987" s="118">
        <v>21402</v>
      </c>
      <c r="B987" s="122" t="s">
        <v>890</v>
      </c>
      <c r="C987" s="120"/>
      <c r="D987" s="120"/>
      <c r="E987" s="85"/>
      <c r="F987" s="22">
        <f t="shared" si="33"/>
      </c>
    </row>
    <row r="988" spans="1:6" ht="29.25" customHeight="1" hidden="1">
      <c r="A988" s="118">
        <v>2140201</v>
      </c>
      <c r="B988" s="122" t="s">
        <v>139</v>
      </c>
      <c r="C988" s="120"/>
      <c r="D988" s="120"/>
      <c r="E988" s="85"/>
      <c r="F988" s="22">
        <f t="shared" si="33"/>
      </c>
    </row>
    <row r="989" spans="1:6" ht="29.25" customHeight="1" hidden="1">
      <c r="A989" s="118">
        <v>2140202</v>
      </c>
      <c r="B989" s="122" t="s">
        <v>140</v>
      </c>
      <c r="C989" s="120"/>
      <c r="D989" s="120"/>
      <c r="E989" s="85"/>
      <c r="F989" s="22">
        <f t="shared" si="33"/>
      </c>
    </row>
    <row r="990" spans="1:6" ht="29.25" customHeight="1" hidden="1">
      <c r="A990" s="118">
        <v>2140203</v>
      </c>
      <c r="B990" s="122" t="s">
        <v>141</v>
      </c>
      <c r="C990" s="120"/>
      <c r="D990" s="120"/>
      <c r="E990" s="85"/>
      <c r="F990" s="22">
        <f t="shared" si="33"/>
      </c>
    </row>
    <row r="991" spans="1:6" ht="29.25" customHeight="1" hidden="1">
      <c r="A991" s="118">
        <v>2140204</v>
      </c>
      <c r="B991" s="122" t="s">
        <v>891</v>
      </c>
      <c r="C991" s="120"/>
      <c r="D991" s="120"/>
      <c r="E991" s="85"/>
      <c r="F991" s="22">
        <f t="shared" si="33"/>
      </c>
    </row>
    <row r="992" spans="1:6" ht="29.25" customHeight="1" hidden="1">
      <c r="A992" s="118">
        <v>2140205</v>
      </c>
      <c r="B992" s="122" t="s">
        <v>892</v>
      </c>
      <c r="C992" s="120"/>
      <c r="D992" s="120"/>
      <c r="E992" s="85"/>
      <c r="F992" s="22">
        <f t="shared" si="33"/>
      </c>
    </row>
    <row r="993" spans="1:6" ht="29.25" customHeight="1" hidden="1">
      <c r="A993" s="118">
        <v>2140206</v>
      </c>
      <c r="B993" s="122" t="s">
        <v>893</v>
      </c>
      <c r="C993" s="120"/>
      <c r="D993" s="120"/>
      <c r="E993" s="85"/>
      <c r="F993" s="22">
        <f t="shared" si="33"/>
      </c>
    </row>
    <row r="994" spans="1:6" ht="29.25" customHeight="1" hidden="1">
      <c r="A994" s="118">
        <v>2140207</v>
      </c>
      <c r="B994" s="122" t="s">
        <v>894</v>
      </c>
      <c r="C994" s="120"/>
      <c r="D994" s="120"/>
      <c r="E994" s="85"/>
      <c r="F994" s="22">
        <f t="shared" si="33"/>
      </c>
    </row>
    <row r="995" spans="1:6" ht="29.25" customHeight="1" hidden="1">
      <c r="A995" s="118">
        <v>2140208</v>
      </c>
      <c r="B995" s="122" t="s">
        <v>895</v>
      </c>
      <c r="C995" s="120"/>
      <c r="D995" s="120"/>
      <c r="E995" s="85"/>
      <c r="F995" s="22">
        <f t="shared" si="33"/>
      </c>
    </row>
    <row r="996" spans="1:6" ht="29.25" customHeight="1" hidden="1">
      <c r="A996" s="118">
        <v>2140299</v>
      </c>
      <c r="B996" s="122" t="s">
        <v>896</v>
      </c>
      <c r="C996" s="120"/>
      <c r="D996" s="120"/>
      <c r="E996" s="85"/>
      <c r="F996" s="22">
        <f t="shared" si="33"/>
      </c>
    </row>
    <row r="997" spans="1:6" ht="29.25" customHeight="1" hidden="1">
      <c r="A997" s="118">
        <v>21403</v>
      </c>
      <c r="B997" s="122" t="s">
        <v>897</v>
      </c>
      <c r="C997" s="120"/>
      <c r="D997" s="120"/>
      <c r="E997" s="85"/>
      <c r="F997" s="22">
        <f t="shared" si="33"/>
      </c>
    </row>
    <row r="998" spans="1:6" ht="29.25" customHeight="1" hidden="1">
      <c r="A998" s="118">
        <v>2140301</v>
      </c>
      <c r="B998" s="122" t="s">
        <v>139</v>
      </c>
      <c r="C998" s="120"/>
      <c r="D998" s="120"/>
      <c r="E998" s="85"/>
      <c r="F998" s="22">
        <f t="shared" si="33"/>
      </c>
    </row>
    <row r="999" spans="1:6" ht="29.25" customHeight="1" hidden="1">
      <c r="A999" s="118">
        <v>2140302</v>
      </c>
      <c r="B999" s="122" t="s">
        <v>140</v>
      </c>
      <c r="C999" s="120"/>
      <c r="D999" s="120"/>
      <c r="E999" s="85"/>
      <c r="F999" s="22">
        <f t="shared" si="33"/>
      </c>
    </row>
    <row r="1000" spans="1:6" ht="29.25" customHeight="1" hidden="1">
      <c r="A1000" s="118">
        <v>2140303</v>
      </c>
      <c r="B1000" s="122" t="s">
        <v>141</v>
      </c>
      <c r="C1000" s="120"/>
      <c r="D1000" s="120"/>
      <c r="E1000" s="85"/>
      <c r="F1000" s="22">
        <f t="shared" si="33"/>
      </c>
    </row>
    <row r="1001" spans="1:6" ht="29.25" customHeight="1" hidden="1">
      <c r="A1001" s="118">
        <v>2140304</v>
      </c>
      <c r="B1001" s="122" t="s">
        <v>898</v>
      </c>
      <c r="C1001" s="120"/>
      <c r="D1001" s="120"/>
      <c r="E1001" s="85"/>
      <c r="F1001" s="22">
        <f t="shared" si="33"/>
      </c>
    </row>
    <row r="1002" spans="1:6" ht="29.25" customHeight="1" hidden="1">
      <c r="A1002" s="118">
        <v>2140305</v>
      </c>
      <c r="B1002" s="122" t="s">
        <v>899</v>
      </c>
      <c r="C1002" s="120"/>
      <c r="D1002" s="120"/>
      <c r="E1002" s="85"/>
      <c r="F1002" s="22">
        <f t="shared" si="33"/>
      </c>
    </row>
    <row r="1003" spans="1:6" ht="29.25" customHeight="1" hidden="1">
      <c r="A1003" s="118">
        <v>2140306</v>
      </c>
      <c r="B1003" s="122" t="s">
        <v>900</v>
      </c>
      <c r="C1003" s="120"/>
      <c r="D1003" s="120"/>
      <c r="E1003" s="85"/>
      <c r="F1003" s="22">
        <f t="shared" si="33"/>
      </c>
    </row>
    <row r="1004" spans="1:6" ht="29.25" customHeight="1" hidden="1">
      <c r="A1004" s="118">
        <v>2140307</v>
      </c>
      <c r="B1004" s="122" t="s">
        <v>901</v>
      </c>
      <c r="C1004" s="120"/>
      <c r="D1004" s="120"/>
      <c r="E1004" s="85"/>
      <c r="F1004" s="22">
        <f t="shared" si="33"/>
      </c>
    </row>
    <row r="1005" spans="1:6" ht="29.25" customHeight="1" hidden="1">
      <c r="A1005" s="118">
        <v>2140308</v>
      </c>
      <c r="B1005" s="122" t="s">
        <v>902</v>
      </c>
      <c r="C1005" s="120"/>
      <c r="D1005" s="120"/>
      <c r="E1005" s="85"/>
      <c r="F1005" s="22">
        <f t="shared" si="33"/>
      </c>
    </row>
    <row r="1006" spans="1:6" ht="29.25" customHeight="1" hidden="1">
      <c r="A1006" s="118">
        <v>2140399</v>
      </c>
      <c r="B1006" s="122" t="s">
        <v>903</v>
      </c>
      <c r="C1006" s="120"/>
      <c r="D1006" s="120"/>
      <c r="E1006" s="85"/>
      <c r="F1006" s="22">
        <f t="shared" si="33"/>
      </c>
    </row>
    <row r="1007" spans="1:6" ht="29.25" customHeight="1">
      <c r="A1007" s="118">
        <v>21404</v>
      </c>
      <c r="B1007" s="122" t="s">
        <v>904</v>
      </c>
      <c r="C1007" s="120">
        <v>60</v>
      </c>
      <c r="D1007" s="120"/>
      <c r="E1007" s="85">
        <f>D1007-C1007</f>
        <v>-60</v>
      </c>
      <c r="F1007" s="22">
        <f t="shared" si="33"/>
        <v>-100</v>
      </c>
    </row>
    <row r="1008" spans="1:6" ht="29.25" customHeight="1" hidden="1">
      <c r="A1008" s="118">
        <v>2140401</v>
      </c>
      <c r="B1008" s="122" t="s">
        <v>905</v>
      </c>
      <c r="C1008" s="120"/>
      <c r="D1008" s="120"/>
      <c r="E1008" s="85">
        <f>D1008-C1008</f>
        <v>0</v>
      </c>
      <c r="F1008" s="22">
        <f t="shared" si="33"/>
      </c>
    </row>
    <row r="1009" spans="1:6" ht="29.25" customHeight="1">
      <c r="A1009" s="118">
        <v>2140402</v>
      </c>
      <c r="B1009" s="122" t="s">
        <v>906</v>
      </c>
      <c r="C1009" s="120">
        <v>49</v>
      </c>
      <c r="D1009" s="120"/>
      <c r="E1009" s="85">
        <f>D1009-C1009</f>
        <v>-49</v>
      </c>
      <c r="F1009" s="22">
        <f t="shared" si="33"/>
        <v>-100</v>
      </c>
    </row>
    <row r="1010" spans="1:6" ht="29.25" customHeight="1">
      <c r="A1010" s="118">
        <v>2140403</v>
      </c>
      <c r="B1010" s="122" t="s">
        <v>907</v>
      </c>
      <c r="C1010" s="120">
        <v>11</v>
      </c>
      <c r="D1010" s="120"/>
      <c r="E1010" s="85">
        <f>D1010-C1010</f>
        <v>-11</v>
      </c>
      <c r="F1010" s="22">
        <f t="shared" si="33"/>
        <v>-100</v>
      </c>
    </row>
    <row r="1011" spans="1:6" ht="29.25" customHeight="1" hidden="1">
      <c r="A1011" s="118">
        <v>2140499</v>
      </c>
      <c r="B1011" s="122" t="s">
        <v>908</v>
      </c>
      <c r="C1011" s="120"/>
      <c r="D1011" s="120"/>
      <c r="E1011" s="85"/>
      <c r="F1011" s="22">
        <f t="shared" si="33"/>
      </c>
    </row>
    <row r="1012" spans="1:6" ht="29.25" customHeight="1" hidden="1">
      <c r="A1012" s="118">
        <v>21405</v>
      </c>
      <c r="B1012" s="122" t="s">
        <v>909</v>
      </c>
      <c r="C1012" s="120"/>
      <c r="D1012" s="120"/>
      <c r="E1012" s="85"/>
      <c r="F1012" s="22">
        <f t="shared" si="33"/>
      </c>
    </row>
    <row r="1013" spans="1:6" ht="29.25" customHeight="1" hidden="1">
      <c r="A1013" s="118">
        <v>2140501</v>
      </c>
      <c r="B1013" s="122" t="s">
        <v>139</v>
      </c>
      <c r="C1013" s="120"/>
      <c r="D1013" s="120"/>
      <c r="E1013" s="85"/>
      <c r="F1013" s="22">
        <f t="shared" si="33"/>
      </c>
    </row>
    <row r="1014" spans="1:6" ht="29.25" customHeight="1" hidden="1">
      <c r="A1014" s="118">
        <v>2140502</v>
      </c>
      <c r="B1014" s="122" t="s">
        <v>140</v>
      </c>
      <c r="C1014" s="120"/>
      <c r="D1014" s="120"/>
      <c r="E1014" s="85"/>
      <c r="F1014" s="22">
        <f t="shared" si="33"/>
      </c>
    </row>
    <row r="1015" spans="1:6" ht="29.25" customHeight="1" hidden="1">
      <c r="A1015" s="118">
        <v>2140503</v>
      </c>
      <c r="B1015" s="122" t="s">
        <v>141</v>
      </c>
      <c r="C1015" s="120"/>
      <c r="D1015" s="120"/>
      <c r="E1015" s="85"/>
      <c r="F1015" s="22">
        <f t="shared" si="33"/>
      </c>
    </row>
    <row r="1016" spans="1:6" ht="29.25" customHeight="1" hidden="1">
      <c r="A1016" s="118">
        <v>2140504</v>
      </c>
      <c r="B1016" s="122" t="s">
        <v>895</v>
      </c>
      <c r="C1016" s="120"/>
      <c r="D1016" s="120"/>
      <c r="E1016" s="85"/>
      <c r="F1016" s="22">
        <f t="shared" si="33"/>
      </c>
    </row>
    <row r="1017" spans="1:6" ht="29.25" customHeight="1" hidden="1">
      <c r="A1017" s="118">
        <v>2140505</v>
      </c>
      <c r="B1017" s="122" t="s">
        <v>910</v>
      </c>
      <c r="C1017" s="120"/>
      <c r="D1017" s="120"/>
      <c r="E1017" s="85"/>
      <c r="F1017" s="22">
        <f t="shared" si="33"/>
      </c>
    </row>
    <row r="1018" spans="1:6" ht="29.25" customHeight="1" hidden="1">
      <c r="A1018" s="118">
        <v>2140599</v>
      </c>
      <c r="B1018" s="122" t="s">
        <v>911</v>
      </c>
      <c r="C1018" s="120"/>
      <c r="D1018" s="120"/>
      <c r="E1018" s="85"/>
      <c r="F1018" s="22">
        <f t="shared" si="33"/>
      </c>
    </row>
    <row r="1019" spans="1:6" ht="29.25" customHeight="1" hidden="1">
      <c r="A1019" s="118">
        <v>21406</v>
      </c>
      <c r="B1019" s="122" t="s">
        <v>912</v>
      </c>
      <c r="C1019" s="120"/>
      <c r="D1019" s="120"/>
      <c r="E1019" s="85">
        <f>D1019-C1019</f>
        <v>0</v>
      </c>
      <c r="F1019" s="22">
        <f t="shared" si="33"/>
      </c>
    </row>
    <row r="1020" spans="1:6" ht="29.25" customHeight="1" hidden="1">
      <c r="A1020" s="118">
        <v>2140601</v>
      </c>
      <c r="B1020" s="122" t="s">
        <v>913</v>
      </c>
      <c r="C1020" s="120"/>
      <c r="D1020" s="120"/>
      <c r="E1020" s="85">
        <f>D1020-C1020</f>
        <v>0</v>
      </c>
      <c r="F1020" s="22">
        <f t="shared" si="33"/>
      </c>
    </row>
    <row r="1021" spans="1:6" ht="29.25" customHeight="1" hidden="1">
      <c r="A1021" s="118">
        <v>2140602</v>
      </c>
      <c r="B1021" s="122" t="s">
        <v>914</v>
      </c>
      <c r="C1021" s="120"/>
      <c r="D1021" s="120"/>
      <c r="E1021" s="85">
        <f>D1021-C1021</f>
        <v>0</v>
      </c>
      <c r="F1021" s="22">
        <f t="shared" si="33"/>
      </c>
    </row>
    <row r="1022" spans="1:6" ht="29.25" customHeight="1" hidden="1">
      <c r="A1022" s="118">
        <v>2140603</v>
      </c>
      <c r="B1022" s="122" t="s">
        <v>915</v>
      </c>
      <c r="C1022" s="120"/>
      <c r="D1022" s="120"/>
      <c r="E1022" s="85"/>
      <c r="F1022" s="22">
        <f t="shared" si="33"/>
      </c>
    </row>
    <row r="1023" spans="1:6" ht="29.25" customHeight="1" hidden="1">
      <c r="A1023" s="118">
        <v>2140699</v>
      </c>
      <c r="B1023" s="122" t="s">
        <v>916</v>
      </c>
      <c r="C1023" s="120"/>
      <c r="D1023" s="120"/>
      <c r="E1023" s="85"/>
      <c r="F1023" s="22">
        <f t="shared" si="33"/>
      </c>
    </row>
    <row r="1024" spans="1:6" ht="29.25" customHeight="1">
      <c r="A1024" s="118">
        <v>21499</v>
      </c>
      <c r="B1024" s="122" t="s">
        <v>917</v>
      </c>
      <c r="C1024" s="120"/>
      <c r="D1024" s="120">
        <f>SUM(D1025:D1026)</f>
        <v>480</v>
      </c>
      <c r="E1024" s="85"/>
      <c r="F1024" s="22">
        <f t="shared" si="33"/>
      </c>
    </row>
    <row r="1025" spans="1:6" ht="29.25" customHeight="1">
      <c r="A1025" s="118">
        <v>2149901</v>
      </c>
      <c r="B1025" s="122" t="s">
        <v>918</v>
      </c>
      <c r="C1025" s="120"/>
      <c r="D1025" s="120">
        <v>480</v>
      </c>
      <c r="E1025" s="85"/>
      <c r="F1025" s="22">
        <f t="shared" si="33"/>
      </c>
    </row>
    <row r="1026" spans="1:6" ht="29.25" customHeight="1" hidden="1">
      <c r="A1026" s="118">
        <v>2149999</v>
      </c>
      <c r="B1026" s="122" t="s">
        <v>919</v>
      </c>
      <c r="C1026" s="120"/>
      <c r="D1026" s="120"/>
      <c r="E1026" s="85"/>
      <c r="F1026" s="22">
        <f t="shared" si="33"/>
      </c>
    </row>
    <row r="1027" spans="1:6" ht="29.25" customHeight="1">
      <c r="A1027" s="136">
        <v>215</v>
      </c>
      <c r="B1027" s="119" t="s">
        <v>920</v>
      </c>
      <c r="C1027" s="205">
        <v>1952</v>
      </c>
      <c r="D1027" s="205">
        <f>D1028+D1038+D1054+D1059+D1070+D1077+D1085</f>
        <v>1001</v>
      </c>
      <c r="E1027" s="97">
        <f>D1027-C1027</f>
        <v>-951</v>
      </c>
      <c r="F1027" s="29">
        <f t="shared" si="33"/>
        <v>-48.71926229508197</v>
      </c>
    </row>
    <row r="1028" spans="1:6" ht="29.25" customHeight="1">
      <c r="A1028" s="118">
        <v>21501</v>
      </c>
      <c r="B1028" s="122" t="s">
        <v>921</v>
      </c>
      <c r="C1028" s="120">
        <v>1450</v>
      </c>
      <c r="D1028" s="120">
        <f>SUM(D1029:D1037)</f>
        <v>309</v>
      </c>
      <c r="E1028" s="85">
        <f>D1028-C1028</f>
        <v>-1141</v>
      </c>
      <c r="F1028" s="22">
        <f t="shared" si="33"/>
        <v>-78.6896551724138</v>
      </c>
    </row>
    <row r="1029" spans="1:6" ht="29.25" customHeight="1" hidden="1">
      <c r="A1029" s="118">
        <v>2150101</v>
      </c>
      <c r="B1029" s="122" t="s">
        <v>139</v>
      </c>
      <c r="C1029" s="120"/>
      <c r="D1029" s="120"/>
      <c r="E1029" s="85"/>
      <c r="F1029" s="22">
        <f t="shared" si="33"/>
      </c>
    </row>
    <row r="1030" spans="1:6" ht="29.25" customHeight="1" hidden="1">
      <c r="A1030" s="118">
        <v>2150102</v>
      </c>
      <c r="B1030" s="122" t="s">
        <v>140</v>
      </c>
      <c r="C1030" s="120"/>
      <c r="D1030" s="120"/>
      <c r="E1030" s="85"/>
      <c r="F1030" s="22">
        <f t="shared" si="33"/>
      </c>
    </row>
    <row r="1031" spans="1:6" ht="29.25" customHeight="1" hidden="1">
      <c r="A1031" s="118">
        <v>2150103</v>
      </c>
      <c r="B1031" s="122" t="s">
        <v>141</v>
      </c>
      <c r="C1031" s="120"/>
      <c r="D1031" s="120"/>
      <c r="E1031" s="85"/>
      <c r="F1031" s="22">
        <f t="shared" si="33"/>
      </c>
    </row>
    <row r="1032" spans="1:6" ht="29.25" customHeight="1" hidden="1">
      <c r="A1032" s="118">
        <v>2150104</v>
      </c>
      <c r="B1032" s="122" t="s">
        <v>922</v>
      </c>
      <c r="C1032" s="120"/>
      <c r="D1032" s="120"/>
      <c r="E1032" s="85"/>
      <c r="F1032" s="22">
        <f t="shared" si="33"/>
      </c>
    </row>
    <row r="1033" spans="1:6" ht="29.25" customHeight="1" hidden="1">
      <c r="A1033" s="118">
        <v>2150105</v>
      </c>
      <c r="B1033" s="122" t="s">
        <v>923</v>
      </c>
      <c r="C1033" s="120"/>
      <c r="D1033" s="120"/>
      <c r="E1033" s="85"/>
      <c r="F1033" s="22">
        <f t="shared" si="33"/>
      </c>
    </row>
    <row r="1034" spans="1:6" ht="29.25" customHeight="1" hidden="1">
      <c r="A1034" s="118">
        <v>2150106</v>
      </c>
      <c r="B1034" s="122" t="s">
        <v>924</v>
      </c>
      <c r="C1034" s="120"/>
      <c r="D1034" s="120"/>
      <c r="E1034" s="85"/>
      <c r="F1034" s="22">
        <f aca="true" t="shared" si="34" ref="F1034:F1097">IF(AND((D1034-C1034)&lt;&gt;0,C1034&lt;&gt;0),(D1034-C1034)/C1034*100,"")</f>
      </c>
    </row>
    <row r="1035" spans="1:6" ht="29.25" customHeight="1" hidden="1">
      <c r="A1035" s="118">
        <v>2150107</v>
      </c>
      <c r="B1035" s="122" t="s">
        <v>925</v>
      </c>
      <c r="C1035" s="120"/>
      <c r="D1035" s="120"/>
      <c r="E1035" s="85"/>
      <c r="F1035" s="22">
        <f t="shared" si="34"/>
      </c>
    </row>
    <row r="1036" spans="1:6" ht="29.25" customHeight="1" hidden="1">
      <c r="A1036" s="118">
        <v>2150108</v>
      </c>
      <c r="B1036" s="122" t="s">
        <v>926</v>
      </c>
      <c r="C1036" s="120"/>
      <c r="D1036" s="120"/>
      <c r="E1036" s="85"/>
      <c r="F1036" s="22">
        <f t="shared" si="34"/>
      </c>
    </row>
    <row r="1037" spans="1:6" ht="29.25" customHeight="1">
      <c r="A1037" s="118">
        <v>2150199</v>
      </c>
      <c r="B1037" s="122" t="s">
        <v>927</v>
      </c>
      <c r="C1037" s="120">
        <v>1450</v>
      </c>
      <c r="D1037" s="120">
        <v>309</v>
      </c>
      <c r="E1037" s="85">
        <f>D1037-C1037</f>
        <v>-1141</v>
      </c>
      <c r="F1037" s="22">
        <f t="shared" si="34"/>
        <v>-78.6896551724138</v>
      </c>
    </row>
    <row r="1038" spans="1:6" ht="29.25" customHeight="1" hidden="1">
      <c r="A1038" s="118">
        <v>21502</v>
      </c>
      <c r="B1038" s="122" t="s">
        <v>928</v>
      </c>
      <c r="C1038" s="120"/>
      <c r="D1038" s="120"/>
      <c r="E1038" s="85"/>
      <c r="F1038" s="22">
        <f t="shared" si="34"/>
      </c>
    </row>
    <row r="1039" spans="1:6" ht="29.25" customHeight="1" hidden="1">
      <c r="A1039" s="118">
        <v>2150201</v>
      </c>
      <c r="B1039" s="122" t="s">
        <v>139</v>
      </c>
      <c r="C1039" s="120"/>
      <c r="D1039" s="120"/>
      <c r="E1039" s="85"/>
      <c r="F1039" s="22">
        <f t="shared" si="34"/>
      </c>
    </row>
    <row r="1040" spans="1:6" ht="29.25" customHeight="1" hidden="1">
      <c r="A1040" s="118">
        <v>2150202</v>
      </c>
      <c r="B1040" s="122" t="s">
        <v>140</v>
      </c>
      <c r="C1040" s="120"/>
      <c r="D1040" s="120"/>
      <c r="E1040" s="85"/>
      <c r="F1040" s="22">
        <f t="shared" si="34"/>
      </c>
    </row>
    <row r="1041" spans="1:6" ht="29.25" customHeight="1" hidden="1">
      <c r="A1041" s="118">
        <v>2150203</v>
      </c>
      <c r="B1041" s="122" t="s">
        <v>141</v>
      </c>
      <c r="C1041" s="120"/>
      <c r="D1041" s="120"/>
      <c r="E1041" s="85"/>
      <c r="F1041" s="22">
        <f t="shared" si="34"/>
      </c>
    </row>
    <row r="1042" spans="1:6" ht="29.25" customHeight="1" hidden="1">
      <c r="A1042" s="118">
        <v>2150204</v>
      </c>
      <c r="B1042" s="122" t="s">
        <v>929</v>
      </c>
      <c r="C1042" s="120"/>
      <c r="D1042" s="120"/>
      <c r="E1042" s="85"/>
      <c r="F1042" s="22">
        <f t="shared" si="34"/>
      </c>
    </row>
    <row r="1043" spans="1:6" ht="29.25" customHeight="1" hidden="1">
      <c r="A1043" s="118">
        <v>2150205</v>
      </c>
      <c r="B1043" s="122" t="s">
        <v>930</v>
      </c>
      <c r="C1043" s="120"/>
      <c r="D1043" s="120"/>
      <c r="E1043" s="85"/>
      <c r="F1043" s="22">
        <f t="shared" si="34"/>
      </c>
    </row>
    <row r="1044" spans="1:6" ht="29.25" customHeight="1" hidden="1">
      <c r="A1044" s="118">
        <v>2150206</v>
      </c>
      <c r="B1044" s="122" t="s">
        <v>931</v>
      </c>
      <c r="C1044" s="120"/>
      <c r="D1044" s="120"/>
      <c r="E1044" s="85"/>
      <c r="F1044" s="22">
        <f t="shared" si="34"/>
      </c>
    </row>
    <row r="1045" spans="1:6" ht="29.25" customHeight="1" hidden="1">
      <c r="A1045" s="118">
        <v>2150207</v>
      </c>
      <c r="B1045" s="122" t="s">
        <v>932</v>
      </c>
      <c r="C1045" s="120"/>
      <c r="D1045" s="120"/>
      <c r="E1045" s="85"/>
      <c r="F1045" s="22">
        <f t="shared" si="34"/>
      </c>
    </row>
    <row r="1046" spans="1:6" ht="29.25" customHeight="1" hidden="1">
      <c r="A1046" s="118">
        <v>2150208</v>
      </c>
      <c r="B1046" s="122" t="s">
        <v>933</v>
      </c>
      <c r="C1046" s="120"/>
      <c r="D1046" s="120"/>
      <c r="E1046" s="85"/>
      <c r="F1046" s="22">
        <f t="shared" si="34"/>
      </c>
    </row>
    <row r="1047" spans="1:6" ht="29.25" customHeight="1" hidden="1">
      <c r="A1047" s="118">
        <v>2150209</v>
      </c>
      <c r="B1047" s="122" t="s">
        <v>934</v>
      </c>
      <c r="C1047" s="120"/>
      <c r="D1047" s="120"/>
      <c r="E1047" s="85"/>
      <c r="F1047" s="22">
        <f t="shared" si="34"/>
      </c>
    </row>
    <row r="1048" spans="1:6" ht="29.25" customHeight="1" hidden="1">
      <c r="A1048" s="118">
        <v>2150210</v>
      </c>
      <c r="B1048" s="122" t="s">
        <v>935</v>
      </c>
      <c r="C1048" s="120"/>
      <c r="D1048" s="120"/>
      <c r="E1048" s="85"/>
      <c r="F1048" s="22">
        <f t="shared" si="34"/>
      </c>
    </row>
    <row r="1049" spans="1:6" ht="29.25" customHeight="1" hidden="1">
      <c r="A1049" s="118">
        <v>2150212</v>
      </c>
      <c r="B1049" s="122" t="s">
        <v>936</v>
      </c>
      <c r="C1049" s="120"/>
      <c r="D1049" s="120"/>
      <c r="E1049" s="85"/>
      <c r="F1049" s="22">
        <f t="shared" si="34"/>
      </c>
    </row>
    <row r="1050" spans="1:6" ht="29.25" customHeight="1" hidden="1">
      <c r="A1050" s="118">
        <v>2150213</v>
      </c>
      <c r="B1050" s="122" t="s">
        <v>937</v>
      </c>
      <c r="C1050" s="120"/>
      <c r="D1050" s="120"/>
      <c r="E1050" s="85"/>
      <c r="F1050" s="22">
        <f t="shared" si="34"/>
      </c>
    </row>
    <row r="1051" spans="1:6" ht="29.25" customHeight="1" hidden="1">
      <c r="A1051" s="118">
        <v>2150214</v>
      </c>
      <c r="B1051" s="122" t="s">
        <v>938</v>
      </c>
      <c r="C1051" s="120"/>
      <c r="D1051" s="120"/>
      <c r="E1051" s="85"/>
      <c r="F1051" s="22">
        <f t="shared" si="34"/>
      </c>
    </row>
    <row r="1052" spans="1:6" ht="29.25" customHeight="1" hidden="1">
      <c r="A1052" s="118">
        <v>2150215</v>
      </c>
      <c r="B1052" s="122" t="s">
        <v>939</v>
      </c>
      <c r="C1052" s="120"/>
      <c r="D1052" s="120"/>
      <c r="E1052" s="85"/>
      <c r="F1052" s="22">
        <f t="shared" si="34"/>
      </c>
    </row>
    <row r="1053" spans="1:6" ht="29.25" customHeight="1" hidden="1">
      <c r="A1053" s="118">
        <v>2150299</v>
      </c>
      <c r="B1053" s="122" t="s">
        <v>940</v>
      </c>
      <c r="C1053" s="120"/>
      <c r="D1053" s="120"/>
      <c r="E1053" s="85"/>
      <c r="F1053" s="22">
        <f t="shared" si="34"/>
      </c>
    </row>
    <row r="1054" spans="1:6" ht="29.25" customHeight="1" hidden="1">
      <c r="A1054" s="118">
        <v>21503</v>
      </c>
      <c r="B1054" s="122" t="s">
        <v>941</v>
      </c>
      <c r="C1054" s="120"/>
      <c r="D1054" s="120"/>
      <c r="E1054" s="85"/>
      <c r="F1054" s="22">
        <f t="shared" si="34"/>
      </c>
    </row>
    <row r="1055" spans="1:6" ht="29.25" customHeight="1" hidden="1">
      <c r="A1055" s="118">
        <v>2150301</v>
      </c>
      <c r="B1055" s="122" t="s">
        <v>139</v>
      </c>
      <c r="C1055" s="120"/>
      <c r="D1055" s="120"/>
      <c r="E1055" s="85"/>
      <c r="F1055" s="22">
        <f t="shared" si="34"/>
      </c>
    </row>
    <row r="1056" spans="1:6" ht="29.25" customHeight="1" hidden="1">
      <c r="A1056" s="118">
        <v>2150302</v>
      </c>
      <c r="B1056" s="122" t="s">
        <v>140</v>
      </c>
      <c r="C1056" s="120"/>
      <c r="D1056" s="120"/>
      <c r="E1056" s="85"/>
      <c r="F1056" s="22">
        <f t="shared" si="34"/>
      </c>
    </row>
    <row r="1057" spans="1:6" ht="30" customHeight="1" hidden="1">
      <c r="A1057" s="118">
        <v>2150303</v>
      </c>
      <c r="B1057" s="122" t="s">
        <v>141</v>
      </c>
      <c r="C1057" s="120"/>
      <c r="D1057" s="120"/>
      <c r="E1057" s="85"/>
      <c r="F1057" s="22">
        <f t="shared" si="34"/>
      </c>
    </row>
    <row r="1058" spans="1:6" ht="30" customHeight="1" hidden="1">
      <c r="A1058" s="118">
        <v>2150399</v>
      </c>
      <c r="B1058" s="122" t="s">
        <v>942</v>
      </c>
      <c r="C1058" s="120"/>
      <c r="D1058" s="120"/>
      <c r="E1058" s="85"/>
      <c r="F1058" s="22">
        <f t="shared" si="34"/>
      </c>
    </row>
    <row r="1059" spans="1:6" ht="30" customHeight="1">
      <c r="A1059" s="118">
        <v>21505</v>
      </c>
      <c r="B1059" s="122" t="s">
        <v>943</v>
      </c>
      <c r="C1059" s="120">
        <v>502</v>
      </c>
      <c r="D1059" s="120">
        <f>SUM(D1060:D1069)</f>
        <v>113</v>
      </c>
      <c r="E1059" s="85">
        <f>D1059-C1059</f>
        <v>-389</v>
      </c>
      <c r="F1059" s="22">
        <f t="shared" si="34"/>
        <v>-77.49003984063745</v>
      </c>
    </row>
    <row r="1060" spans="1:6" ht="30" customHeight="1" hidden="1">
      <c r="A1060" s="118">
        <v>2150501</v>
      </c>
      <c r="B1060" s="122" t="s">
        <v>139</v>
      </c>
      <c r="C1060" s="120"/>
      <c r="D1060" s="120"/>
      <c r="E1060" s="85"/>
      <c r="F1060" s="22">
        <f t="shared" si="34"/>
      </c>
    </row>
    <row r="1061" spans="1:6" ht="30" customHeight="1" hidden="1">
      <c r="A1061" s="118">
        <v>2150502</v>
      </c>
      <c r="B1061" s="122" t="s">
        <v>140</v>
      </c>
      <c r="C1061" s="120"/>
      <c r="D1061" s="120"/>
      <c r="E1061" s="85"/>
      <c r="F1061" s="22">
        <f t="shared" si="34"/>
      </c>
    </row>
    <row r="1062" spans="1:6" ht="29.25" customHeight="1" hidden="1">
      <c r="A1062" s="118">
        <v>2150503</v>
      </c>
      <c r="B1062" s="122" t="s">
        <v>141</v>
      </c>
      <c r="C1062" s="120"/>
      <c r="D1062" s="120"/>
      <c r="E1062" s="85"/>
      <c r="F1062" s="22">
        <f t="shared" si="34"/>
      </c>
    </row>
    <row r="1063" spans="1:6" ht="29.25" customHeight="1" hidden="1">
      <c r="A1063" s="118">
        <v>2150505</v>
      </c>
      <c r="B1063" s="122" t="s">
        <v>944</v>
      </c>
      <c r="C1063" s="120"/>
      <c r="D1063" s="120"/>
      <c r="E1063" s="85"/>
      <c r="F1063" s="22">
        <f t="shared" si="34"/>
      </c>
    </row>
    <row r="1064" spans="1:6" ht="29.25" customHeight="1" hidden="1">
      <c r="A1064" s="118">
        <v>2150507</v>
      </c>
      <c r="B1064" s="122" t="s">
        <v>945</v>
      </c>
      <c r="C1064" s="120"/>
      <c r="D1064" s="120"/>
      <c r="E1064" s="85"/>
      <c r="F1064" s="22">
        <f t="shared" si="34"/>
      </c>
    </row>
    <row r="1065" spans="1:6" ht="29.25" customHeight="1">
      <c r="A1065" s="118">
        <v>2150508</v>
      </c>
      <c r="B1065" s="122" t="s">
        <v>946</v>
      </c>
      <c r="C1065" s="120"/>
      <c r="D1065" s="120">
        <v>8</v>
      </c>
      <c r="E1065" s="85"/>
      <c r="F1065" s="22">
        <f t="shared" si="34"/>
      </c>
    </row>
    <row r="1066" spans="1:6" ht="29.25" customHeight="1" hidden="1">
      <c r="A1066" s="118">
        <v>2150516</v>
      </c>
      <c r="B1066" s="122" t="s">
        <v>947</v>
      </c>
      <c r="C1066" s="120"/>
      <c r="D1066" s="120"/>
      <c r="E1066" s="85"/>
      <c r="F1066" s="22">
        <f t="shared" si="34"/>
      </c>
    </row>
    <row r="1067" spans="1:6" ht="29.25" customHeight="1">
      <c r="A1067" s="118">
        <v>2150517</v>
      </c>
      <c r="B1067" s="122" t="s">
        <v>948</v>
      </c>
      <c r="C1067" s="120">
        <v>502</v>
      </c>
      <c r="D1067" s="120">
        <v>105</v>
      </c>
      <c r="E1067" s="85">
        <f>D1067-C1067</f>
        <v>-397</v>
      </c>
      <c r="F1067" s="22">
        <f t="shared" si="34"/>
        <v>-79.08366533864542</v>
      </c>
    </row>
    <row r="1068" spans="1:6" ht="29.25" customHeight="1" hidden="1">
      <c r="A1068" s="118">
        <v>2150550</v>
      </c>
      <c r="B1068" s="122" t="s">
        <v>148</v>
      </c>
      <c r="C1068" s="126"/>
      <c r="D1068" s="126"/>
      <c r="E1068" s="85"/>
      <c r="F1068" s="22">
        <f t="shared" si="34"/>
      </c>
    </row>
    <row r="1069" spans="1:6" ht="29.25" customHeight="1" hidden="1">
      <c r="A1069" s="118">
        <v>2150599</v>
      </c>
      <c r="B1069" s="122" t="s">
        <v>949</v>
      </c>
      <c r="C1069" s="120"/>
      <c r="D1069" s="120"/>
      <c r="E1069" s="85"/>
      <c r="F1069" s="22">
        <f t="shared" si="34"/>
      </c>
    </row>
    <row r="1070" spans="1:6" ht="29.25" customHeight="1" hidden="1">
      <c r="A1070" s="118">
        <v>21507</v>
      </c>
      <c r="B1070" s="122" t="s">
        <v>950</v>
      </c>
      <c r="C1070" s="121"/>
      <c r="D1070" s="121"/>
      <c r="E1070" s="85"/>
      <c r="F1070" s="22">
        <f t="shared" si="34"/>
      </c>
    </row>
    <row r="1071" spans="1:6" ht="29.25" customHeight="1" hidden="1">
      <c r="A1071" s="118">
        <v>2150701</v>
      </c>
      <c r="B1071" s="122" t="s">
        <v>139</v>
      </c>
      <c r="C1071" s="120"/>
      <c r="D1071" s="120"/>
      <c r="E1071" s="85"/>
      <c r="F1071" s="22">
        <f t="shared" si="34"/>
      </c>
    </row>
    <row r="1072" spans="1:6" ht="29.25" customHeight="1" hidden="1">
      <c r="A1072" s="118">
        <v>2150702</v>
      </c>
      <c r="B1072" s="122" t="s">
        <v>140</v>
      </c>
      <c r="C1072" s="120"/>
      <c r="D1072" s="120"/>
      <c r="E1072" s="85"/>
      <c r="F1072" s="22">
        <f t="shared" si="34"/>
      </c>
    </row>
    <row r="1073" spans="1:6" ht="29.25" customHeight="1" hidden="1">
      <c r="A1073" s="118">
        <v>2150703</v>
      </c>
      <c r="B1073" s="122" t="s">
        <v>141</v>
      </c>
      <c r="C1073" s="120"/>
      <c r="D1073" s="120"/>
      <c r="E1073" s="85"/>
      <c r="F1073" s="22">
        <f t="shared" si="34"/>
      </c>
    </row>
    <row r="1074" spans="1:6" ht="30" customHeight="1" hidden="1">
      <c r="A1074" s="118">
        <v>2150704</v>
      </c>
      <c r="B1074" s="122" t="s">
        <v>951</v>
      </c>
      <c r="C1074" s="120"/>
      <c r="D1074" s="120"/>
      <c r="E1074" s="85"/>
      <c r="F1074" s="22">
        <f t="shared" si="34"/>
      </c>
    </row>
    <row r="1075" spans="1:6" ht="30" customHeight="1" hidden="1">
      <c r="A1075" s="118">
        <v>2150705</v>
      </c>
      <c r="B1075" s="122" t="s">
        <v>952</v>
      </c>
      <c r="C1075" s="120"/>
      <c r="D1075" s="120"/>
      <c r="E1075" s="85"/>
      <c r="F1075" s="22">
        <f t="shared" si="34"/>
      </c>
    </row>
    <row r="1076" spans="1:6" ht="30" customHeight="1" hidden="1">
      <c r="A1076" s="118">
        <v>2150799</v>
      </c>
      <c r="B1076" s="122" t="s">
        <v>953</v>
      </c>
      <c r="C1076" s="120"/>
      <c r="D1076" s="120"/>
      <c r="E1076" s="85"/>
      <c r="F1076" s="22">
        <f t="shared" si="34"/>
      </c>
    </row>
    <row r="1077" spans="1:6" ht="29.25" customHeight="1">
      <c r="A1077" s="118">
        <v>21508</v>
      </c>
      <c r="B1077" s="122" t="s">
        <v>954</v>
      </c>
      <c r="C1077" s="120"/>
      <c r="D1077" s="120">
        <f>SUM(D1078:D1084)</f>
        <v>579</v>
      </c>
      <c r="E1077" s="85">
        <f>D1077-C1077</f>
        <v>579</v>
      </c>
      <c r="F1077" s="22">
        <f t="shared" si="34"/>
      </c>
    </row>
    <row r="1078" spans="1:6" ht="29.25" customHeight="1" hidden="1">
      <c r="A1078" s="118">
        <v>2150801</v>
      </c>
      <c r="B1078" s="122" t="s">
        <v>139</v>
      </c>
      <c r="C1078" s="120"/>
      <c r="D1078" s="120"/>
      <c r="E1078" s="85"/>
      <c r="F1078" s="22">
        <f t="shared" si="34"/>
      </c>
    </row>
    <row r="1079" spans="1:6" ht="29.25" customHeight="1" hidden="1">
      <c r="A1079" s="118">
        <v>2150802</v>
      </c>
      <c r="B1079" s="122" t="s">
        <v>140</v>
      </c>
      <c r="C1079" s="120"/>
      <c r="D1079" s="120"/>
      <c r="E1079" s="85"/>
      <c r="F1079" s="22">
        <f t="shared" si="34"/>
      </c>
    </row>
    <row r="1080" spans="1:6" ht="29.25" customHeight="1" hidden="1">
      <c r="A1080" s="118">
        <v>2150803</v>
      </c>
      <c r="B1080" s="122" t="s">
        <v>141</v>
      </c>
      <c r="C1080" s="120"/>
      <c r="D1080" s="120"/>
      <c r="E1080" s="85"/>
      <c r="F1080" s="22">
        <f t="shared" si="34"/>
      </c>
    </row>
    <row r="1081" spans="1:6" ht="29.25" customHeight="1" hidden="1">
      <c r="A1081" s="118">
        <v>2150804</v>
      </c>
      <c r="B1081" s="122" t="s">
        <v>955</v>
      </c>
      <c r="C1081" s="120"/>
      <c r="D1081" s="120"/>
      <c r="E1081" s="85"/>
      <c r="F1081" s="22">
        <f t="shared" si="34"/>
      </c>
    </row>
    <row r="1082" spans="1:6" ht="29.25" customHeight="1">
      <c r="A1082" s="118">
        <v>2150805</v>
      </c>
      <c r="B1082" s="122" t="s">
        <v>956</v>
      </c>
      <c r="C1082" s="120"/>
      <c r="D1082" s="120">
        <v>579</v>
      </c>
      <c r="E1082" s="85"/>
      <c r="F1082" s="22">
        <f t="shared" si="34"/>
      </c>
    </row>
    <row r="1083" spans="1:6" ht="29.25" customHeight="1" hidden="1">
      <c r="A1083" s="118">
        <v>2150806</v>
      </c>
      <c r="B1083" s="122" t="s">
        <v>957</v>
      </c>
      <c r="C1083" s="120"/>
      <c r="D1083" s="120"/>
      <c r="E1083" s="85"/>
      <c r="F1083" s="22">
        <f t="shared" si="34"/>
      </c>
    </row>
    <row r="1084" spans="1:6" ht="29.25" customHeight="1" hidden="1">
      <c r="A1084" s="118">
        <v>2150899</v>
      </c>
      <c r="B1084" s="122" t="s">
        <v>958</v>
      </c>
      <c r="C1084" s="120"/>
      <c r="D1084" s="120"/>
      <c r="E1084" s="85">
        <f>D1084-C1084</f>
        <v>0</v>
      </c>
      <c r="F1084" s="22">
        <f t="shared" si="34"/>
      </c>
    </row>
    <row r="1085" spans="1:6" ht="29.25" customHeight="1" hidden="1">
      <c r="A1085" s="118">
        <v>21599</v>
      </c>
      <c r="B1085" s="122" t="s">
        <v>959</v>
      </c>
      <c r="C1085" s="120"/>
      <c r="D1085" s="120"/>
      <c r="E1085" s="85">
        <f>D1085-C1085</f>
        <v>0</v>
      </c>
      <c r="F1085" s="22">
        <f t="shared" si="34"/>
      </c>
    </row>
    <row r="1086" spans="1:6" ht="29.25" customHeight="1" hidden="1">
      <c r="A1086" s="118">
        <v>2159901</v>
      </c>
      <c r="B1086" s="122" t="s">
        <v>960</v>
      </c>
      <c r="C1086" s="120"/>
      <c r="D1086" s="120"/>
      <c r="E1086" s="85"/>
      <c r="F1086" s="22">
        <f t="shared" si="34"/>
      </c>
    </row>
    <row r="1087" spans="1:6" ht="29.25" customHeight="1" hidden="1">
      <c r="A1087" s="118">
        <v>2159904</v>
      </c>
      <c r="B1087" s="122" t="s">
        <v>961</v>
      </c>
      <c r="C1087" s="120"/>
      <c r="D1087" s="120"/>
      <c r="E1087" s="85"/>
      <c r="F1087" s="22">
        <f t="shared" si="34"/>
      </c>
    </row>
    <row r="1088" spans="1:6" ht="29.25" customHeight="1" hidden="1">
      <c r="A1088" s="118">
        <v>2159905</v>
      </c>
      <c r="B1088" s="122" t="s">
        <v>962</v>
      </c>
      <c r="C1088" s="120"/>
      <c r="D1088" s="120"/>
      <c r="E1088" s="85"/>
      <c r="F1088" s="22">
        <f t="shared" si="34"/>
      </c>
    </row>
    <row r="1089" spans="1:6" ht="29.25" customHeight="1" hidden="1">
      <c r="A1089" s="118">
        <v>2159906</v>
      </c>
      <c r="B1089" s="122" t="s">
        <v>963</v>
      </c>
      <c r="C1089" s="120"/>
      <c r="D1089" s="120"/>
      <c r="E1089" s="85"/>
      <c r="F1089" s="22">
        <f t="shared" si="34"/>
      </c>
    </row>
    <row r="1090" spans="1:6" ht="29.25" customHeight="1" hidden="1">
      <c r="A1090" s="118">
        <v>2159999</v>
      </c>
      <c r="B1090" s="122" t="s">
        <v>964</v>
      </c>
      <c r="C1090" s="120"/>
      <c r="D1090" s="120"/>
      <c r="E1090" s="85">
        <f>D1090-C1090</f>
        <v>0</v>
      </c>
      <c r="F1090" s="22">
        <f t="shared" si="34"/>
      </c>
    </row>
    <row r="1091" spans="1:6" ht="29.25" customHeight="1">
      <c r="A1091" s="136">
        <v>216</v>
      </c>
      <c r="B1091" s="119" t="s">
        <v>965</v>
      </c>
      <c r="C1091" s="205">
        <v>200</v>
      </c>
      <c r="D1091" s="205">
        <f>D1092+D1102+D1108</f>
        <v>497</v>
      </c>
      <c r="E1091" s="97">
        <f>D1091-C1091</f>
        <v>297</v>
      </c>
      <c r="F1091" s="29">
        <f t="shared" si="34"/>
        <v>148.5</v>
      </c>
    </row>
    <row r="1092" spans="1:6" ht="29.25" customHeight="1">
      <c r="A1092" s="118">
        <v>21602</v>
      </c>
      <c r="B1092" s="122" t="s">
        <v>966</v>
      </c>
      <c r="C1092" s="120">
        <v>199</v>
      </c>
      <c r="D1092" s="120">
        <f>SUM(D1093:D1101)</f>
        <v>470</v>
      </c>
      <c r="E1092" s="85">
        <f>D1092-C1092</f>
        <v>271</v>
      </c>
      <c r="F1092" s="22">
        <f t="shared" si="34"/>
        <v>136.18090452261308</v>
      </c>
    </row>
    <row r="1093" spans="1:6" ht="29.25" customHeight="1">
      <c r="A1093" s="118">
        <v>2160201</v>
      </c>
      <c r="B1093" s="122" t="s">
        <v>139</v>
      </c>
      <c r="C1093" s="120">
        <v>149</v>
      </c>
      <c r="D1093" s="120">
        <v>165</v>
      </c>
      <c r="E1093" s="85">
        <f>D1093-C1093</f>
        <v>16</v>
      </c>
      <c r="F1093" s="22">
        <f t="shared" si="34"/>
        <v>10.738255033557047</v>
      </c>
    </row>
    <row r="1094" spans="1:6" ht="29.25" customHeight="1">
      <c r="A1094" s="118">
        <v>2160202</v>
      </c>
      <c r="B1094" s="122" t="s">
        <v>140</v>
      </c>
      <c r="C1094" s="120">
        <v>10</v>
      </c>
      <c r="D1094" s="120">
        <v>8</v>
      </c>
      <c r="E1094" s="85">
        <f>D1094-C1094</f>
        <v>-2</v>
      </c>
      <c r="F1094" s="22">
        <f t="shared" si="34"/>
        <v>-20</v>
      </c>
    </row>
    <row r="1095" spans="1:6" ht="29.25" customHeight="1" hidden="1">
      <c r="A1095" s="118">
        <v>2160203</v>
      </c>
      <c r="B1095" s="122" t="s">
        <v>141</v>
      </c>
      <c r="C1095" s="120"/>
      <c r="D1095" s="120"/>
      <c r="E1095" s="85"/>
      <c r="F1095" s="22">
        <f t="shared" si="34"/>
      </c>
    </row>
    <row r="1096" spans="1:6" ht="29.25" customHeight="1" hidden="1">
      <c r="A1096" s="118">
        <v>2160216</v>
      </c>
      <c r="B1096" s="122" t="s">
        <v>967</v>
      </c>
      <c r="C1096" s="120"/>
      <c r="D1096" s="120"/>
      <c r="E1096" s="85"/>
      <c r="F1096" s="22">
        <f t="shared" si="34"/>
      </c>
    </row>
    <row r="1097" spans="1:6" ht="29.25" customHeight="1" hidden="1">
      <c r="A1097" s="118">
        <v>2160217</v>
      </c>
      <c r="B1097" s="122" t="s">
        <v>968</v>
      </c>
      <c r="C1097" s="120"/>
      <c r="D1097" s="120"/>
      <c r="E1097" s="85"/>
      <c r="F1097" s="22">
        <f t="shared" si="34"/>
      </c>
    </row>
    <row r="1098" spans="1:6" ht="29.25" customHeight="1" hidden="1">
      <c r="A1098" s="118">
        <v>2160218</v>
      </c>
      <c r="B1098" s="122" t="s">
        <v>969</v>
      </c>
      <c r="C1098" s="120"/>
      <c r="D1098" s="120"/>
      <c r="E1098" s="85"/>
      <c r="F1098" s="22">
        <f aca="true" t="shared" si="35" ref="F1098:F1161">IF(AND((D1098-C1098)&lt;&gt;0,C1098&lt;&gt;0),(D1098-C1098)/C1098*100,"")</f>
      </c>
    </row>
    <row r="1099" spans="1:6" ht="29.25" customHeight="1" hidden="1">
      <c r="A1099" s="118">
        <v>2160219</v>
      </c>
      <c r="B1099" s="122" t="s">
        <v>970</v>
      </c>
      <c r="C1099" s="120"/>
      <c r="D1099" s="120"/>
      <c r="E1099" s="85"/>
      <c r="F1099" s="22">
        <f t="shared" si="35"/>
      </c>
    </row>
    <row r="1100" spans="1:6" ht="29.25" customHeight="1" hidden="1">
      <c r="A1100" s="118">
        <v>2160250</v>
      </c>
      <c r="B1100" s="122" t="s">
        <v>148</v>
      </c>
      <c r="C1100" s="120"/>
      <c r="D1100" s="120"/>
      <c r="E1100" s="85"/>
      <c r="F1100" s="22">
        <f t="shared" si="35"/>
      </c>
    </row>
    <row r="1101" spans="1:6" ht="29.25" customHeight="1">
      <c r="A1101" s="118">
        <v>2160299</v>
      </c>
      <c r="B1101" s="122" t="s">
        <v>971</v>
      </c>
      <c r="C1101" s="120">
        <v>40</v>
      </c>
      <c r="D1101" s="120">
        <v>297</v>
      </c>
      <c r="E1101" s="85">
        <f>D1101-C1101</f>
        <v>257</v>
      </c>
      <c r="F1101" s="22">
        <f t="shared" si="35"/>
        <v>642.5</v>
      </c>
    </row>
    <row r="1102" spans="1:6" ht="29.25" customHeight="1">
      <c r="A1102" s="118">
        <v>21606</v>
      </c>
      <c r="B1102" s="122" t="s">
        <v>972</v>
      </c>
      <c r="C1102" s="120"/>
      <c r="D1102" s="120">
        <f>SUM(D1103:D1107)</f>
        <v>20</v>
      </c>
      <c r="E1102" s="85"/>
      <c r="F1102" s="22">
        <f t="shared" si="35"/>
      </c>
    </row>
    <row r="1103" spans="1:6" ht="29.25" customHeight="1" hidden="1">
      <c r="A1103" s="118">
        <v>2160601</v>
      </c>
      <c r="B1103" s="122" t="s">
        <v>139</v>
      </c>
      <c r="C1103" s="120"/>
      <c r="D1103" s="120"/>
      <c r="E1103" s="85"/>
      <c r="F1103" s="22">
        <f t="shared" si="35"/>
      </c>
    </row>
    <row r="1104" spans="1:6" ht="29.25" customHeight="1" hidden="1">
      <c r="A1104" s="118">
        <v>2160602</v>
      </c>
      <c r="B1104" s="122" t="s">
        <v>140</v>
      </c>
      <c r="C1104" s="120"/>
      <c r="D1104" s="120"/>
      <c r="E1104" s="85"/>
      <c r="F1104" s="22">
        <f t="shared" si="35"/>
      </c>
    </row>
    <row r="1105" spans="1:6" ht="29.25" customHeight="1" hidden="1">
      <c r="A1105" s="118">
        <v>2160603</v>
      </c>
      <c r="B1105" s="122" t="s">
        <v>141</v>
      </c>
      <c r="C1105" s="120"/>
      <c r="D1105" s="120"/>
      <c r="E1105" s="85"/>
      <c r="F1105" s="22">
        <f t="shared" si="35"/>
      </c>
    </row>
    <row r="1106" spans="1:6" ht="29.25" customHeight="1" hidden="1">
      <c r="A1106" s="118">
        <v>2160607</v>
      </c>
      <c r="B1106" s="122" t="s">
        <v>973</v>
      </c>
      <c r="C1106" s="120"/>
      <c r="D1106" s="120"/>
      <c r="E1106" s="85"/>
      <c r="F1106" s="22">
        <f t="shared" si="35"/>
      </c>
    </row>
    <row r="1107" spans="1:6" ht="29.25" customHeight="1">
      <c r="A1107" s="118">
        <v>2160699</v>
      </c>
      <c r="B1107" s="122" t="s">
        <v>974</v>
      </c>
      <c r="C1107" s="120"/>
      <c r="D1107" s="120">
        <v>20</v>
      </c>
      <c r="E1107" s="85"/>
      <c r="F1107" s="22">
        <f t="shared" si="35"/>
      </c>
    </row>
    <row r="1108" spans="1:6" ht="29.25" customHeight="1">
      <c r="A1108" s="118">
        <v>21699</v>
      </c>
      <c r="B1108" s="122" t="s">
        <v>975</v>
      </c>
      <c r="C1108" s="120">
        <v>1</v>
      </c>
      <c r="D1108" s="120">
        <f>SUM(D1109:D1110)</f>
        <v>7</v>
      </c>
      <c r="E1108" s="85">
        <f>D1108-C1108</f>
        <v>6</v>
      </c>
      <c r="F1108" s="22">
        <f t="shared" si="35"/>
        <v>600</v>
      </c>
    </row>
    <row r="1109" spans="1:6" ht="29.25" customHeight="1" hidden="1">
      <c r="A1109" s="118">
        <v>2169901</v>
      </c>
      <c r="B1109" s="122" t="s">
        <v>976</v>
      </c>
      <c r="C1109" s="120"/>
      <c r="D1109" s="120"/>
      <c r="E1109" s="85"/>
      <c r="F1109" s="22">
        <f t="shared" si="35"/>
      </c>
    </row>
    <row r="1110" spans="1:6" ht="31.5" customHeight="1">
      <c r="A1110" s="118">
        <v>2169999</v>
      </c>
      <c r="B1110" s="122" t="s">
        <v>977</v>
      </c>
      <c r="C1110" s="120">
        <v>1</v>
      </c>
      <c r="D1110" s="120">
        <v>7</v>
      </c>
      <c r="E1110" s="85">
        <f>D1110-C1110</f>
        <v>6</v>
      </c>
      <c r="F1110" s="22">
        <f t="shared" si="35"/>
        <v>600</v>
      </c>
    </row>
    <row r="1111" spans="1:6" ht="31.5" customHeight="1">
      <c r="A1111" s="136">
        <v>217</v>
      </c>
      <c r="B1111" s="119" t="s">
        <v>978</v>
      </c>
      <c r="C1111" s="205">
        <v>1</v>
      </c>
      <c r="D1111" s="205"/>
      <c r="E1111" s="97">
        <f>D1111-C1111</f>
        <v>-1</v>
      </c>
      <c r="F1111" s="29">
        <f t="shared" si="35"/>
        <v>-100</v>
      </c>
    </row>
    <row r="1112" spans="1:6" ht="31.5" customHeight="1" hidden="1">
      <c r="A1112" s="118">
        <v>21701</v>
      </c>
      <c r="B1112" s="122" t="s">
        <v>979</v>
      </c>
      <c r="C1112" s="120"/>
      <c r="D1112" s="120"/>
      <c r="E1112" s="85">
        <f>D1112-C1112</f>
        <v>0</v>
      </c>
      <c r="F1112" s="22">
        <f t="shared" si="35"/>
      </c>
    </row>
    <row r="1113" spans="1:6" ht="31.5" customHeight="1" hidden="1">
      <c r="A1113" s="118">
        <v>2170101</v>
      </c>
      <c r="B1113" s="122" t="s">
        <v>139</v>
      </c>
      <c r="C1113" s="120"/>
      <c r="D1113" s="120"/>
      <c r="E1113" s="85"/>
      <c r="F1113" s="22">
        <f t="shared" si="35"/>
      </c>
    </row>
    <row r="1114" spans="1:6" ht="31.5" customHeight="1" hidden="1">
      <c r="A1114" s="118">
        <v>2170102</v>
      </c>
      <c r="B1114" s="122" t="s">
        <v>140</v>
      </c>
      <c r="C1114" s="120"/>
      <c r="D1114" s="120"/>
      <c r="E1114" s="85">
        <f>D1114-C1114</f>
        <v>0</v>
      </c>
      <c r="F1114" s="22">
        <f t="shared" si="35"/>
      </c>
    </row>
    <row r="1115" spans="1:6" ht="31.5" customHeight="1" hidden="1">
      <c r="A1115" s="118">
        <v>2170103</v>
      </c>
      <c r="B1115" s="122" t="s">
        <v>141</v>
      </c>
      <c r="C1115" s="120"/>
      <c r="D1115" s="120"/>
      <c r="E1115" s="85"/>
      <c r="F1115" s="22">
        <f t="shared" si="35"/>
      </c>
    </row>
    <row r="1116" spans="1:6" ht="31.5" customHeight="1" hidden="1">
      <c r="A1116" s="118">
        <v>2170104</v>
      </c>
      <c r="B1116" s="122" t="s">
        <v>980</v>
      </c>
      <c r="C1116" s="120"/>
      <c r="D1116" s="120"/>
      <c r="E1116" s="85"/>
      <c r="F1116" s="22">
        <f t="shared" si="35"/>
      </c>
    </row>
    <row r="1117" spans="1:6" ht="31.5" customHeight="1" hidden="1">
      <c r="A1117" s="118">
        <v>2170150</v>
      </c>
      <c r="B1117" s="122" t="s">
        <v>148</v>
      </c>
      <c r="C1117" s="120"/>
      <c r="D1117" s="120"/>
      <c r="E1117" s="85"/>
      <c r="F1117" s="22">
        <f t="shared" si="35"/>
      </c>
    </row>
    <row r="1118" spans="1:6" ht="31.5" customHeight="1" hidden="1">
      <c r="A1118" s="118">
        <v>2170199</v>
      </c>
      <c r="B1118" s="122" t="s">
        <v>981</v>
      </c>
      <c r="C1118" s="120"/>
      <c r="D1118" s="120"/>
      <c r="E1118" s="85"/>
      <c r="F1118" s="22">
        <f t="shared" si="35"/>
      </c>
    </row>
    <row r="1119" spans="1:6" ht="31.5" customHeight="1" hidden="1">
      <c r="A1119" s="118">
        <v>21702</v>
      </c>
      <c r="B1119" s="122" t="s">
        <v>982</v>
      </c>
      <c r="C1119" s="120"/>
      <c r="D1119" s="120"/>
      <c r="E1119" s="85">
        <f>D1119-C1119</f>
        <v>0</v>
      </c>
      <c r="F1119" s="22">
        <f t="shared" si="35"/>
      </c>
    </row>
    <row r="1120" spans="1:6" ht="31.5" customHeight="1" hidden="1">
      <c r="A1120" s="118">
        <v>2170201</v>
      </c>
      <c r="B1120" s="122" t="s">
        <v>983</v>
      </c>
      <c r="C1120" s="120"/>
      <c r="D1120" s="120"/>
      <c r="E1120" s="85"/>
      <c r="F1120" s="22">
        <f t="shared" si="35"/>
      </c>
    </row>
    <row r="1121" spans="1:6" ht="31.5" customHeight="1" hidden="1">
      <c r="A1121" s="118">
        <v>2170202</v>
      </c>
      <c r="B1121" s="122" t="s">
        <v>984</v>
      </c>
      <c r="C1121" s="120"/>
      <c r="D1121" s="120"/>
      <c r="E1121" s="85"/>
      <c r="F1121" s="22">
        <f t="shared" si="35"/>
      </c>
    </row>
    <row r="1122" spans="1:6" ht="29.25" customHeight="1" hidden="1">
      <c r="A1122" s="118">
        <v>2170203</v>
      </c>
      <c r="B1122" s="122" t="s">
        <v>985</v>
      </c>
      <c r="C1122" s="120"/>
      <c r="D1122" s="120"/>
      <c r="E1122" s="85"/>
      <c r="F1122" s="22">
        <f t="shared" si="35"/>
      </c>
    </row>
    <row r="1123" spans="1:6" ht="29.25" customHeight="1" hidden="1">
      <c r="A1123" s="118">
        <v>2170204</v>
      </c>
      <c r="B1123" s="122" t="s">
        <v>986</v>
      </c>
      <c r="C1123" s="120"/>
      <c r="D1123" s="120"/>
      <c r="E1123" s="85"/>
      <c r="F1123" s="22">
        <f t="shared" si="35"/>
      </c>
    </row>
    <row r="1124" spans="1:6" ht="29.25" customHeight="1" hidden="1">
      <c r="A1124" s="118">
        <v>2170205</v>
      </c>
      <c r="B1124" s="122" t="s">
        <v>987</v>
      </c>
      <c r="C1124" s="120"/>
      <c r="D1124" s="120"/>
      <c r="E1124" s="85"/>
      <c r="F1124" s="22">
        <f t="shared" si="35"/>
      </c>
    </row>
    <row r="1125" spans="1:6" ht="29.25" customHeight="1" hidden="1">
      <c r="A1125" s="118">
        <v>2170206</v>
      </c>
      <c r="B1125" s="122" t="s">
        <v>988</v>
      </c>
      <c r="C1125" s="120"/>
      <c r="D1125" s="120"/>
      <c r="E1125" s="85"/>
      <c r="F1125" s="22">
        <f t="shared" si="35"/>
      </c>
    </row>
    <row r="1126" spans="1:6" ht="29.25" customHeight="1" hidden="1">
      <c r="A1126" s="118">
        <v>2170207</v>
      </c>
      <c r="B1126" s="122" t="s">
        <v>989</v>
      </c>
      <c r="C1126" s="120"/>
      <c r="D1126" s="120"/>
      <c r="E1126" s="85"/>
      <c r="F1126" s="22">
        <f t="shared" si="35"/>
      </c>
    </row>
    <row r="1127" spans="1:6" ht="30" customHeight="1" hidden="1">
      <c r="A1127" s="118">
        <v>2170208</v>
      </c>
      <c r="B1127" s="122" t="s">
        <v>990</v>
      </c>
      <c r="C1127" s="120"/>
      <c r="D1127" s="120"/>
      <c r="E1127" s="85"/>
      <c r="F1127" s="22">
        <f t="shared" si="35"/>
      </c>
    </row>
    <row r="1128" spans="1:6" ht="30" customHeight="1" hidden="1">
      <c r="A1128" s="118">
        <v>2170299</v>
      </c>
      <c r="B1128" s="122" t="s">
        <v>991</v>
      </c>
      <c r="C1128" s="120"/>
      <c r="D1128" s="120"/>
      <c r="E1128" s="85"/>
      <c r="F1128" s="22">
        <f t="shared" si="35"/>
      </c>
    </row>
    <row r="1129" spans="1:6" ht="30" customHeight="1" hidden="1">
      <c r="A1129" s="118">
        <v>21703</v>
      </c>
      <c r="B1129" s="122" t="s">
        <v>992</v>
      </c>
      <c r="C1129" s="120"/>
      <c r="D1129" s="120"/>
      <c r="E1129" s="85"/>
      <c r="F1129" s="22">
        <f t="shared" si="35"/>
      </c>
    </row>
    <row r="1130" spans="1:6" ht="30" customHeight="1" hidden="1">
      <c r="A1130" s="118">
        <v>2170301</v>
      </c>
      <c r="B1130" s="122" t="s">
        <v>993</v>
      </c>
      <c r="C1130" s="120"/>
      <c r="D1130" s="120"/>
      <c r="E1130" s="85"/>
      <c r="F1130" s="22">
        <f t="shared" si="35"/>
      </c>
    </row>
    <row r="1131" spans="1:6" ht="29.25" customHeight="1" hidden="1">
      <c r="A1131" s="118">
        <v>2170302</v>
      </c>
      <c r="B1131" s="122" t="s">
        <v>994</v>
      </c>
      <c r="C1131" s="120"/>
      <c r="D1131" s="120"/>
      <c r="E1131" s="85"/>
      <c r="F1131" s="22">
        <f t="shared" si="35"/>
      </c>
    </row>
    <row r="1132" spans="1:6" ht="29.25" customHeight="1" hidden="1">
      <c r="A1132" s="118">
        <v>2170303</v>
      </c>
      <c r="B1132" s="122" t="s">
        <v>995</v>
      </c>
      <c r="C1132" s="120"/>
      <c r="D1132" s="120"/>
      <c r="E1132" s="85"/>
      <c r="F1132" s="22">
        <f t="shared" si="35"/>
      </c>
    </row>
    <row r="1133" spans="1:6" ht="29.25" customHeight="1" hidden="1">
      <c r="A1133" s="118">
        <v>2170304</v>
      </c>
      <c r="B1133" s="122" t="s">
        <v>996</v>
      </c>
      <c r="C1133" s="120"/>
      <c r="D1133" s="120"/>
      <c r="E1133" s="85"/>
      <c r="F1133" s="22">
        <f t="shared" si="35"/>
      </c>
    </row>
    <row r="1134" spans="1:6" ht="29.25" customHeight="1" hidden="1">
      <c r="A1134" s="118">
        <v>2170399</v>
      </c>
      <c r="B1134" s="122" t="s">
        <v>997</v>
      </c>
      <c r="C1134" s="120"/>
      <c r="D1134" s="120"/>
      <c r="E1134" s="85"/>
      <c r="F1134" s="22">
        <f t="shared" si="35"/>
      </c>
    </row>
    <row r="1135" spans="1:6" ht="29.25" customHeight="1" hidden="1">
      <c r="A1135" s="118">
        <v>21704</v>
      </c>
      <c r="B1135" s="122" t="s">
        <v>998</v>
      </c>
      <c r="C1135" s="120"/>
      <c r="D1135" s="120"/>
      <c r="E1135" s="85"/>
      <c r="F1135" s="22">
        <f t="shared" si="35"/>
      </c>
    </row>
    <row r="1136" spans="1:6" ht="29.25" customHeight="1" hidden="1">
      <c r="A1136" s="118">
        <v>2170401</v>
      </c>
      <c r="B1136" s="122" t="s">
        <v>999</v>
      </c>
      <c r="C1136" s="120"/>
      <c r="D1136" s="120"/>
      <c r="E1136" s="85"/>
      <c r="F1136" s="22">
        <f t="shared" si="35"/>
      </c>
    </row>
    <row r="1137" spans="1:6" ht="29.25" customHeight="1" hidden="1">
      <c r="A1137" s="118">
        <v>2170499</v>
      </c>
      <c r="B1137" s="122" t="s">
        <v>1000</v>
      </c>
      <c r="C1137" s="120"/>
      <c r="D1137" s="120"/>
      <c r="E1137" s="85"/>
      <c r="F1137" s="22">
        <f t="shared" si="35"/>
      </c>
    </row>
    <row r="1138" spans="1:6" ht="29.25" customHeight="1">
      <c r="A1138" s="118">
        <v>21799</v>
      </c>
      <c r="B1138" s="122" t="s">
        <v>1001</v>
      </c>
      <c r="C1138" s="120">
        <v>1</v>
      </c>
      <c r="D1138" s="120"/>
      <c r="E1138" s="85">
        <f>D1138-C1138</f>
        <v>-1</v>
      </c>
      <c r="F1138" s="22">
        <f t="shared" si="35"/>
        <v>-100</v>
      </c>
    </row>
    <row r="1139" spans="1:6" ht="29.25" customHeight="1" hidden="1">
      <c r="A1139" s="118">
        <v>2179902</v>
      </c>
      <c r="B1139" s="122" t="s">
        <v>1002</v>
      </c>
      <c r="C1139" s="120"/>
      <c r="D1139" s="120"/>
      <c r="E1139" s="85"/>
      <c r="F1139" s="22">
        <f t="shared" si="35"/>
      </c>
    </row>
    <row r="1140" spans="1:6" ht="29.25" customHeight="1">
      <c r="A1140" s="118">
        <v>2179999</v>
      </c>
      <c r="B1140" s="122" t="s">
        <v>1003</v>
      </c>
      <c r="C1140" s="120">
        <v>1</v>
      </c>
      <c r="D1140" s="120"/>
      <c r="E1140" s="85">
        <f>D1140-C1140</f>
        <v>-1</v>
      </c>
      <c r="F1140" s="22">
        <f t="shared" si="35"/>
        <v>-100</v>
      </c>
    </row>
    <row r="1141" spans="1:6" ht="29.25" customHeight="1" hidden="1">
      <c r="A1141" s="118">
        <v>219</v>
      </c>
      <c r="B1141" s="122" t="s">
        <v>1004</v>
      </c>
      <c r="C1141" s="120"/>
      <c r="D1141" s="120"/>
      <c r="E1141" s="85"/>
      <c r="F1141" s="22">
        <f t="shared" si="35"/>
      </c>
    </row>
    <row r="1142" spans="1:6" ht="29.25" customHeight="1" hidden="1">
      <c r="A1142" s="118">
        <v>21901</v>
      </c>
      <c r="B1142" s="122" t="s">
        <v>1005</v>
      </c>
      <c r="C1142" s="120"/>
      <c r="D1142" s="120"/>
      <c r="E1142" s="85"/>
      <c r="F1142" s="22">
        <f t="shared" si="35"/>
      </c>
    </row>
    <row r="1143" spans="1:6" ht="29.25" customHeight="1" hidden="1">
      <c r="A1143" s="118">
        <v>21902</v>
      </c>
      <c r="B1143" s="122" t="s">
        <v>1006</v>
      </c>
      <c r="C1143" s="120"/>
      <c r="D1143" s="120"/>
      <c r="E1143" s="85"/>
      <c r="F1143" s="22">
        <f t="shared" si="35"/>
      </c>
    </row>
    <row r="1144" spans="1:6" ht="29.25" customHeight="1" hidden="1">
      <c r="A1144" s="118">
        <v>21903</v>
      </c>
      <c r="B1144" s="122" t="s">
        <v>1007</v>
      </c>
      <c r="C1144" s="120"/>
      <c r="D1144" s="120"/>
      <c r="E1144" s="85"/>
      <c r="F1144" s="22">
        <f t="shared" si="35"/>
      </c>
    </row>
    <row r="1145" spans="1:6" ht="29.25" customHeight="1" hidden="1">
      <c r="A1145" s="118">
        <v>21904</v>
      </c>
      <c r="B1145" s="122" t="s">
        <v>1008</v>
      </c>
      <c r="C1145" s="120"/>
      <c r="D1145" s="120"/>
      <c r="E1145" s="85"/>
      <c r="F1145" s="22">
        <f t="shared" si="35"/>
      </c>
    </row>
    <row r="1146" spans="1:6" ht="29.25" customHeight="1" hidden="1">
      <c r="A1146" s="118">
        <v>21905</v>
      </c>
      <c r="B1146" s="122" t="s">
        <v>1009</v>
      </c>
      <c r="C1146" s="120"/>
      <c r="D1146" s="120"/>
      <c r="E1146" s="85"/>
      <c r="F1146" s="22">
        <f t="shared" si="35"/>
      </c>
    </row>
    <row r="1147" spans="1:6" ht="29.25" customHeight="1" hidden="1">
      <c r="A1147" s="118">
        <v>21906</v>
      </c>
      <c r="B1147" s="122" t="s">
        <v>1010</v>
      </c>
      <c r="C1147" s="120"/>
      <c r="D1147" s="120"/>
      <c r="E1147" s="85"/>
      <c r="F1147" s="22">
        <f t="shared" si="35"/>
      </c>
    </row>
    <row r="1148" spans="1:6" ht="29.25" customHeight="1" hidden="1">
      <c r="A1148" s="118">
        <v>21907</v>
      </c>
      <c r="B1148" s="122" t="s">
        <v>1011</v>
      </c>
      <c r="C1148" s="120"/>
      <c r="D1148" s="120"/>
      <c r="E1148" s="85"/>
      <c r="F1148" s="22">
        <f t="shared" si="35"/>
      </c>
    </row>
    <row r="1149" spans="1:6" ht="29.25" customHeight="1" hidden="1">
      <c r="A1149" s="118">
        <v>21908</v>
      </c>
      <c r="B1149" s="122" t="s">
        <v>1012</v>
      </c>
      <c r="C1149" s="120"/>
      <c r="D1149" s="120"/>
      <c r="E1149" s="85"/>
      <c r="F1149" s="22">
        <f t="shared" si="35"/>
      </c>
    </row>
    <row r="1150" spans="1:6" ht="29.25" customHeight="1" hidden="1">
      <c r="A1150" s="118">
        <v>21999</v>
      </c>
      <c r="B1150" s="122" t="s">
        <v>1013</v>
      </c>
      <c r="C1150" s="120"/>
      <c r="D1150" s="120"/>
      <c r="E1150" s="85"/>
      <c r="F1150" s="22">
        <f t="shared" si="35"/>
      </c>
    </row>
    <row r="1151" spans="1:6" ht="29.25" customHeight="1">
      <c r="A1151" s="136">
        <v>220</v>
      </c>
      <c r="B1151" s="119" t="s">
        <v>1014</v>
      </c>
      <c r="C1151" s="205">
        <v>1084</v>
      </c>
      <c r="D1151" s="205">
        <f>D1152+D1179+D1194</f>
        <v>2424</v>
      </c>
      <c r="E1151" s="97">
        <f>D1151-C1151</f>
        <v>1340</v>
      </c>
      <c r="F1151" s="29">
        <f t="shared" si="35"/>
        <v>123.61623616236162</v>
      </c>
    </row>
    <row r="1152" spans="1:6" ht="29.25" customHeight="1">
      <c r="A1152" s="118">
        <v>22001</v>
      </c>
      <c r="B1152" s="122" t="s">
        <v>1015</v>
      </c>
      <c r="C1152" s="120">
        <v>1000</v>
      </c>
      <c r="D1152" s="120">
        <f>SUM(D1153:D1178)</f>
        <v>2376</v>
      </c>
      <c r="E1152" s="85">
        <f>D1152-C1152</f>
        <v>1376</v>
      </c>
      <c r="F1152" s="22">
        <f t="shared" si="35"/>
        <v>137.6</v>
      </c>
    </row>
    <row r="1153" spans="1:6" ht="29.25" customHeight="1">
      <c r="A1153" s="118">
        <v>2200101</v>
      </c>
      <c r="B1153" s="122" t="s">
        <v>139</v>
      </c>
      <c r="C1153" s="120">
        <v>752</v>
      </c>
      <c r="D1153" s="120">
        <v>823</v>
      </c>
      <c r="E1153" s="85">
        <f>D1153-C1153</f>
        <v>71</v>
      </c>
      <c r="F1153" s="22">
        <f t="shared" si="35"/>
        <v>9.441489361702128</v>
      </c>
    </row>
    <row r="1154" spans="1:6" ht="29.25" customHeight="1">
      <c r="A1154" s="118">
        <v>2200102</v>
      </c>
      <c r="B1154" s="122" t="s">
        <v>140</v>
      </c>
      <c r="C1154" s="120">
        <v>87</v>
      </c>
      <c r="D1154" s="120">
        <v>699</v>
      </c>
      <c r="E1154" s="85">
        <f>D1154-C1154</f>
        <v>612</v>
      </c>
      <c r="F1154" s="22">
        <f t="shared" si="35"/>
        <v>703.448275862069</v>
      </c>
    </row>
    <row r="1155" spans="1:6" ht="29.25" customHeight="1" hidden="1">
      <c r="A1155" s="118">
        <v>2200103</v>
      </c>
      <c r="B1155" s="122" t="s">
        <v>141</v>
      </c>
      <c r="C1155" s="120"/>
      <c r="D1155" s="120"/>
      <c r="E1155" s="85"/>
      <c r="F1155" s="22">
        <f t="shared" si="35"/>
      </c>
    </row>
    <row r="1156" spans="1:6" ht="29.25" customHeight="1">
      <c r="A1156" s="118">
        <v>2200104</v>
      </c>
      <c r="B1156" s="122" t="s">
        <v>1016</v>
      </c>
      <c r="C1156" s="120"/>
      <c r="D1156" s="120">
        <v>230</v>
      </c>
      <c r="E1156" s="85"/>
      <c r="F1156" s="22">
        <f t="shared" si="35"/>
      </c>
    </row>
    <row r="1157" spans="1:6" ht="29.25" customHeight="1">
      <c r="A1157" s="118">
        <v>2200106</v>
      </c>
      <c r="B1157" s="122" t="s">
        <v>1017</v>
      </c>
      <c r="C1157" s="120">
        <v>161</v>
      </c>
      <c r="D1157" s="120">
        <v>594</v>
      </c>
      <c r="E1157" s="85">
        <f>D1157-C1157</f>
        <v>433</v>
      </c>
      <c r="F1157" s="22">
        <f t="shared" si="35"/>
        <v>268.944099378882</v>
      </c>
    </row>
    <row r="1158" spans="1:6" ht="29.25" customHeight="1" hidden="1">
      <c r="A1158" s="118">
        <v>2200107</v>
      </c>
      <c r="B1158" s="122" t="s">
        <v>1018</v>
      </c>
      <c r="C1158" s="120"/>
      <c r="D1158" s="120"/>
      <c r="E1158" s="85"/>
      <c r="F1158" s="22">
        <f t="shared" si="35"/>
      </c>
    </row>
    <row r="1159" spans="1:6" ht="29.25" customHeight="1" hidden="1">
      <c r="A1159" s="118">
        <v>2200108</v>
      </c>
      <c r="B1159" s="122" t="s">
        <v>1019</v>
      </c>
      <c r="C1159" s="120"/>
      <c r="D1159" s="120"/>
      <c r="E1159" s="85"/>
      <c r="F1159" s="22">
        <f t="shared" si="35"/>
      </c>
    </row>
    <row r="1160" spans="1:6" ht="29.25" customHeight="1" hidden="1">
      <c r="A1160" s="118">
        <v>2200109</v>
      </c>
      <c r="B1160" s="122" t="s">
        <v>1020</v>
      </c>
      <c r="C1160" s="120"/>
      <c r="D1160" s="120"/>
      <c r="E1160" s="85"/>
      <c r="F1160" s="22">
        <f t="shared" si="35"/>
      </c>
    </row>
    <row r="1161" spans="1:6" ht="29.25" customHeight="1" hidden="1">
      <c r="A1161" s="118">
        <v>2200112</v>
      </c>
      <c r="B1161" s="122" t="s">
        <v>1021</v>
      </c>
      <c r="C1161" s="120"/>
      <c r="D1161" s="120"/>
      <c r="E1161" s="85"/>
      <c r="F1161" s="22">
        <f t="shared" si="35"/>
      </c>
    </row>
    <row r="1162" spans="1:6" ht="29.25" customHeight="1" hidden="1">
      <c r="A1162" s="118">
        <v>2200113</v>
      </c>
      <c r="B1162" s="122" t="s">
        <v>1022</v>
      </c>
      <c r="C1162" s="120"/>
      <c r="D1162" s="120"/>
      <c r="E1162" s="85"/>
      <c r="F1162" s="22">
        <f aca="true" t="shared" si="36" ref="F1162:F1225">IF(AND((D1162-C1162)&lt;&gt;0,C1162&lt;&gt;0),(D1162-C1162)/C1162*100,"")</f>
      </c>
    </row>
    <row r="1163" spans="1:6" ht="29.25" customHeight="1">
      <c r="A1163" s="118">
        <v>2200114</v>
      </c>
      <c r="B1163" s="122" t="s">
        <v>1023</v>
      </c>
      <c r="C1163" s="120"/>
      <c r="D1163" s="120">
        <v>30</v>
      </c>
      <c r="E1163" s="85">
        <f>D1163-C1163</f>
        <v>30</v>
      </c>
      <c r="F1163" s="22">
        <f t="shared" si="36"/>
      </c>
    </row>
    <row r="1164" spans="1:6" ht="29.25" customHeight="1" hidden="1">
      <c r="A1164" s="118">
        <v>2200115</v>
      </c>
      <c r="B1164" s="122" t="s">
        <v>1024</v>
      </c>
      <c r="C1164" s="120"/>
      <c r="D1164" s="120"/>
      <c r="E1164" s="85"/>
      <c r="F1164" s="22">
        <f t="shared" si="36"/>
      </c>
    </row>
    <row r="1165" spans="1:6" ht="29.25" customHeight="1" hidden="1">
      <c r="A1165" s="118">
        <v>2200116</v>
      </c>
      <c r="B1165" s="122" t="s">
        <v>1025</v>
      </c>
      <c r="C1165" s="120"/>
      <c r="D1165" s="120"/>
      <c r="E1165" s="85"/>
      <c r="F1165" s="22">
        <f t="shared" si="36"/>
      </c>
    </row>
    <row r="1166" spans="1:6" ht="29.25" customHeight="1" hidden="1">
      <c r="A1166" s="118">
        <v>2200119</v>
      </c>
      <c r="B1166" s="122" t="s">
        <v>1026</v>
      </c>
      <c r="C1166" s="120"/>
      <c r="D1166" s="120"/>
      <c r="E1166" s="85"/>
      <c r="F1166" s="22">
        <f t="shared" si="36"/>
      </c>
    </row>
    <row r="1167" spans="1:6" ht="29.25" customHeight="1" hidden="1">
      <c r="A1167" s="118">
        <v>2200120</v>
      </c>
      <c r="B1167" s="122" t="s">
        <v>1027</v>
      </c>
      <c r="C1167" s="120"/>
      <c r="D1167" s="120"/>
      <c r="E1167" s="85"/>
      <c r="F1167" s="22">
        <f t="shared" si="36"/>
      </c>
    </row>
    <row r="1168" spans="1:6" ht="29.25" customHeight="1" hidden="1">
      <c r="A1168" s="118">
        <v>2200121</v>
      </c>
      <c r="B1168" s="122" t="s">
        <v>1028</v>
      </c>
      <c r="C1168" s="120"/>
      <c r="D1168" s="120"/>
      <c r="E1168" s="85"/>
      <c r="F1168" s="22">
        <f t="shared" si="36"/>
      </c>
    </row>
    <row r="1169" spans="1:6" ht="29.25" customHeight="1" hidden="1">
      <c r="A1169" s="118">
        <v>2200122</v>
      </c>
      <c r="B1169" s="122" t="s">
        <v>1029</v>
      </c>
      <c r="C1169" s="120"/>
      <c r="D1169" s="120"/>
      <c r="E1169" s="85"/>
      <c r="F1169" s="22">
        <f t="shared" si="36"/>
      </c>
    </row>
    <row r="1170" spans="1:6" ht="29.25" customHeight="1" hidden="1">
      <c r="A1170" s="118">
        <v>2200123</v>
      </c>
      <c r="B1170" s="122" t="s">
        <v>1030</v>
      </c>
      <c r="C1170" s="120"/>
      <c r="D1170" s="120"/>
      <c r="E1170" s="85"/>
      <c r="F1170" s="22">
        <f t="shared" si="36"/>
      </c>
    </row>
    <row r="1171" spans="1:6" ht="29.25" customHeight="1" hidden="1">
      <c r="A1171" s="118">
        <v>2200124</v>
      </c>
      <c r="B1171" s="122" t="s">
        <v>1031</v>
      </c>
      <c r="C1171" s="120"/>
      <c r="D1171" s="120"/>
      <c r="E1171" s="85"/>
      <c r="F1171" s="22">
        <f t="shared" si="36"/>
      </c>
    </row>
    <row r="1172" spans="1:6" ht="29.25" customHeight="1" hidden="1">
      <c r="A1172" s="118">
        <v>2200125</v>
      </c>
      <c r="B1172" s="122" t="s">
        <v>1032</v>
      </c>
      <c r="C1172" s="120"/>
      <c r="D1172" s="120"/>
      <c r="E1172" s="85"/>
      <c r="F1172" s="22">
        <f t="shared" si="36"/>
      </c>
    </row>
    <row r="1173" spans="1:6" ht="29.25" customHeight="1" hidden="1">
      <c r="A1173" s="118">
        <v>2200126</v>
      </c>
      <c r="B1173" s="122" t="s">
        <v>1033</v>
      </c>
      <c r="C1173" s="120"/>
      <c r="D1173" s="120"/>
      <c r="E1173" s="85"/>
      <c r="F1173" s="22">
        <f t="shared" si="36"/>
      </c>
    </row>
    <row r="1174" spans="1:6" ht="29.25" customHeight="1" hidden="1">
      <c r="A1174" s="118">
        <v>2200127</v>
      </c>
      <c r="B1174" s="122" t="s">
        <v>1034</v>
      </c>
      <c r="C1174" s="120"/>
      <c r="D1174" s="120"/>
      <c r="E1174" s="85"/>
      <c r="F1174" s="22">
        <f t="shared" si="36"/>
      </c>
    </row>
    <row r="1175" spans="1:6" ht="29.25" customHeight="1" hidden="1">
      <c r="A1175" s="118">
        <v>2200128</v>
      </c>
      <c r="B1175" s="122" t="s">
        <v>1035</v>
      </c>
      <c r="C1175" s="120"/>
      <c r="D1175" s="120"/>
      <c r="E1175" s="85"/>
      <c r="F1175" s="22">
        <f t="shared" si="36"/>
      </c>
    </row>
    <row r="1176" spans="1:6" ht="29.25" customHeight="1" hidden="1">
      <c r="A1176" s="118">
        <v>2200129</v>
      </c>
      <c r="B1176" s="122" t="s">
        <v>1036</v>
      </c>
      <c r="C1176" s="120"/>
      <c r="D1176" s="120"/>
      <c r="E1176" s="85"/>
      <c r="F1176" s="22">
        <f t="shared" si="36"/>
      </c>
    </row>
    <row r="1177" spans="1:6" ht="29.25" customHeight="1" hidden="1">
      <c r="A1177" s="118">
        <v>2200150</v>
      </c>
      <c r="B1177" s="122" t="s">
        <v>148</v>
      </c>
      <c r="C1177" s="120"/>
      <c r="D1177" s="120"/>
      <c r="E1177" s="85"/>
      <c r="F1177" s="22">
        <f t="shared" si="36"/>
      </c>
    </row>
    <row r="1178" spans="1:6" ht="29.25" customHeight="1" hidden="1">
      <c r="A1178" s="118">
        <v>2200199</v>
      </c>
      <c r="B1178" s="122" t="s">
        <v>1037</v>
      </c>
      <c r="C1178" s="120"/>
      <c r="D1178" s="120"/>
      <c r="E1178" s="85">
        <f>D1178-C1178</f>
        <v>0</v>
      </c>
      <c r="F1178" s="22">
        <f t="shared" si="36"/>
      </c>
    </row>
    <row r="1179" spans="1:6" ht="29.25" customHeight="1">
      <c r="A1179" s="118">
        <v>22005</v>
      </c>
      <c r="B1179" s="122" t="s">
        <v>1038</v>
      </c>
      <c r="C1179" s="120">
        <v>84</v>
      </c>
      <c r="D1179" s="120">
        <f>SUM(D1180:D1193)</f>
        <v>48</v>
      </c>
      <c r="E1179" s="85">
        <f>D1179-C1179</f>
        <v>-36</v>
      </c>
      <c r="F1179" s="22">
        <f t="shared" si="36"/>
        <v>-42.857142857142854</v>
      </c>
    </row>
    <row r="1180" spans="1:6" ht="29.25" customHeight="1">
      <c r="A1180" s="118">
        <v>2200501</v>
      </c>
      <c r="B1180" s="122" t="s">
        <v>139</v>
      </c>
      <c r="C1180" s="120">
        <v>35</v>
      </c>
      <c r="D1180" s="120">
        <v>28</v>
      </c>
      <c r="E1180" s="85">
        <f>D1180-C1180</f>
        <v>-7</v>
      </c>
      <c r="F1180" s="22">
        <f t="shared" si="36"/>
        <v>-20</v>
      </c>
    </row>
    <row r="1181" spans="1:6" ht="29.25" customHeight="1" hidden="1">
      <c r="A1181" s="118">
        <v>2200502</v>
      </c>
      <c r="B1181" s="122" t="s">
        <v>140</v>
      </c>
      <c r="C1181" s="120"/>
      <c r="D1181" s="120"/>
      <c r="E1181" s="85">
        <f>D1181-C1181</f>
        <v>0</v>
      </c>
      <c r="F1181" s="22">
        <f t="shared" si="36"/>
      </c>
    </row>
    <row r="1182" spans="1:6" ht="29.25" customHeight="1" hidden="1">
      <c r="A1182" s="118">
        <v>2200503</v>
      </c>
      <c r="B1182" s="122" t="s">
        <v>141</v>
      </c>
      <c r="C1182" s="120"/>
      <c r="D1182" s="120"/>
      <c r="E1182" s="85"/>
      <c r="F1182" s="22">
        <f t="shared" si="36"/>
      </c>
    </row>
    <row r="1183" spans="1:6" ht="28.5" customHeight="1" hidden="1">
      <c r="A1183" s="118">
        <v>2200504</v>
      </c>
      <c r="B1183" s="122" t="s">
        <v>1039</v>
      </c>
      <c r="C1183" s="120"/>
      <c r="D1183" s="120"/>
      <c r="E1183" s="85"/>
      <c r="F1183" s="22">
        <f t="shared" si="36"/>
      </c>
    </row>
    <row r="1184" spans="1:6" ht="28.5" customHeight="1" hidden="1">
      <c r="A1184" s="118">
        <v>2200506</v>
      </c>
      <c r="B1184" s="122" t="s">
        <v>1040</v>
      </c>
      <c r="C1184" s="120"/>
      <c r="D1184" s="120"/>
      <c r="E1184" s="85"/>
      <c r="F1184" s="22">
        <f t="shared" si="36"/>
      </c>
    </row>
    <row r="1185" spans="1:6" ht="28.5" customHeight="1" hidden="1">
      <c r="A1185" s="118">
        <v>2200507</v>
      </c>
      <c r="B1185" s="122" t="s">
        <v>1041</v>
      </c>
      <c r="C1185" s="120"/>
      <c r="D1185" s="120"/>
      <c r="E1185" s="85"/>
      <c r="F1185" s="22">
        <f t="shared" si="36"/>
      </c>
    </row>
    <row r="1186" spans="1:6" ht="29.25" customHeight="1" hidden="1">
      <c r="A1186" s="118">
        <v>2200508</v>
      </c>
      <c r="B1186" s="122" t="s">
        <v>1042</v>
      </c>
      <c r="C1186" s="120"/>
      <c r="D1186" s="120"/>
      <c r="E1186" s="85"/>
      <c r="F1186" s="22">
        <f t="shared" si="36"/>
      </c>
    </row>
    <row r="1187" spans="1:6" ht="29.25" customHeight="1">
      <c r="A1187" s="118">
        <v>2200509</v>
      </c>
      <c r="B1187" s="122" t="s">
        <v>1043</v>
      </c>
      <c r="C1187" s="120">
        <v>49</v>
      </c>
      <c r="D1187" s="120">
        <v>20</v>
      </c>
      <c r="E1187" s="85">
        <f>D1187-C1187</f>
        <v>-29</v>
      </c>
      <c r="F1187" s="22">
        <f t="shared" si="36"/>
        <v>-59.183673469387756</v>
      </c>
    </row>
    <row r="1188" spans="1:6" ht="29.25" customHeight="1" hidden="1">
      <c r="A1188" s="118">
        <v>2200510</v>
      </c>
      <c r="B1188" s="122" t="s">
        <v>1044</v>
      </c>
      <c r="C1188" s="120"/>
      <c r="D1188" s="120"/>
      <c r="E1188" s="85"/>
      <c r="F1188" s="22">
        <f t="shared" si="36"/>
      </c>
    </row>
    <row r="1189" spans="1:6" ht="29.25" customHeight="1" hidden="1">
      <c r="A1189" s="118">
        <v>2200511</v>
      </c>
      <c r="B1189" s="122" t="s">
        <v>1045</v>
      </c>
      <c r="C1189" s="120"/>
      <c r="D1189" s="120"/>
      <c r="E1189" s="85"/>
      <c r="F1189" s="22">
        <f t="shared" si="36"/>
      </c>
    </row>
    <row r="1190" spans="1:6" ht="29.25" customHeight="1" hidden="1">
      <c r="A1190" s="118">
        <v>2200512</v>
      </c>
      <c r="B1190" s="122" t="s">
        <v>1046</v>
      </c>
      <c r="C1190" s="120"/>
      <c r="D1190" s="120"/>
      <c r="E1190" s="85"/>
      <c r="F1190" s="22">
        <f t="shared" si="36"/>
      </c>
    </row>
    <row r="1191" spans="1:6" ht="29.25" customHeight="1" hidden="1">
      <c r="A1191" s="118">
        <v>2200513</v>
      </c>
      <c r="B1191" s="122" t="s">
        <v>1047</v>
      </c>
      <c r="C1191" s="120"/>
      <c r="D1191" s="120"/>
      <c r="E1191" s="85"/>
      <c r="F1191" s="22">
        <f t="shared" si="36"/>
      </c>
    </row>
    <row r="1192" spans="1:6" ht="29.25" customHeight="1" hidden="1">
      <c r="A1192" s="118">
        <v>2200514</v>
      </c>
      <c r="B1192" s="122" t="s">
        <v>1048</v>
      </c>
      <c r="C1192" s="120"/>
      <c r="D1192" s="120"/>
      <c r="E1192" s="85"/>
      <c r="F1192" s="22">
        <f t="shared" si="36"/>
      </c>
    </row>
    <row r="1193" spans="1:6" ht="29.25" customHeight="1" hidden="1">
      <c r="A1193" s="118">
        <v>2200599</v>
      </c>
      <c r="B1193" s="122" t="s">
        <v>1049</v>
      </c>
      <c r="C1193" s="120"/>
      <c r="D1193" s="120"/>
      <c r="E1193" s="85"/>
      <c r="F1193" s="22">
        <f t="shared" si="36"/>
      </c>
    </row>
    <row r="1194" spans="1:6" ht="29.25" customHeight="1" hidden="1">
      <c r="A1194" s="118">
        <v>22099</v>
      </c>
      <c r="B1194" s="122" t="s">
        <v>1050</v>
      </c>
      <c r="C1194" s="120"/>
      <c r="D1194" s="120"/>
      <c r="E1194" s="85"/>
      <c r="F1194" s="22">
        <f t="shared" si="36"/>
      </c>
    </row>
    <row r="1195" spans="1:6" ht="29.25" customHeight="1" hidden="1">
      <c r="A1195" s="118">
        <v>2209999</v>
      </c>
      <c r="B1195" s="122" t="s">
        <v>1051</v>
      </c>
      <c r="C1195" s="120"/>
      <c r="D1195" s="120"/>
      <c r="E1195" s="85"/>
      <c r="F1195" s="22">
        <f t="shared" si="36"/>
      </c>
    </row>
    <row r="1196" spans="1:6" ht="29.25" customHeight="1">
      <c r="A1196" s="136">
        <v>221</v>
      </c>
      <c r="B1196" s="119" t="s">
        <v>1052</v>
      </c>
      <c r="C1196" s="205">
        <v>5723</v>
      </c>
      <c r="D1196" s="205">
        <f>SUM(D1197,D1208,D1212)</f>
        <v>5605</v>
      </c>
      <c r="E1196" s="97">
        <f>D1196-C1196</f>
        <v>-118</v>
      </c>
      <c r="F1196" s="29">
        <f t="shared" si="36"/>
        <v>-2.0618556701030926</v>
      </c>
    </row>
    <row r="1197" spans="1:6" ht="29.25" customHeight="1">
      <c r="A1197" s="118">
        <v>22101</v>
      </c>
      <c r="B1197" s="122" t="s">
        <v>1053</v>
      </c>
      <c r="C1197" s="120">
        <v>1464</v>
      </c>
      <c r="D1197" s="120">
        <f>SUM(D1198:D1207)</f>
        <v>1258</v>
      </c>
      <c r="E1197" s="85">
        <f>D1197-C1197</f>
        <v>-206</v>
      </c>
      <c r="F1197" s="22">
        <f t="shared" si="36"/>
        <v>-14.071038251366119</v>
      </c>
    </row>
    <row r="1198" spans="1:6" ht="29.25" customHeight="1" hidden="1">
      <c r="A1198" s="118">
        <v>2210101</v>
      </c>
      <c r="B1198" s="122" t="s">
        <v>1054</v>
      </c>
      <c r="C1198" s="120"/>
      <c r="D1198" s="120"/>
      <c r="E1198" s="85"/>
      <c r="F1198" s="22">
        <f t="shared" si="36"/>
      </c>
    </row>
    <row r="1199" spans="1:6" ht="29.25" customHeight="1" hidden="1">
      <c r="A1199" s="118">
        <v>2210102</v>
      </c>
      <c r="B1199" s="122" t="s">
        <v>1055</v>
      </c>
      <c r="C1199" s="120"/>
      <c r="D1199" s="120"/>
      <c r="E1199" s="85"/>
      <c r="F1199" s="22">
        <f t="shared" si="36"/>
      </c>
    </row>
    <row r="1200" spans="1:6" ht="29.25" customHeight="1">
      <c r="A1200" s="118">
        <v>2210103</v>
      </c>
      <c r="B1200" s="122" t="s">
        <v>1056</v>
      </c>
      <c r="C1200" s="120">
        <v>181</v>
      </c>
      <c r="D1200" s="120">
        <v>326</v>
      </c>
      <c r="E1200" s="85">
        <f>D1200-C1200</f>
        <v>145</v>
      </c>
      <c r="F1200" s="22">
        <f t="shared" si="36"/>
        <v>80.11049723756905</v>
      </c>
    </row>
    <row r="1201" spans="1:6" ht="29.25" customHeight="1" hidden="1">
      <c r="A1201" s="118">
        <v>2210104</v>
      </c>
      <c r="B1201" s="122" t="s">
        <v>1057</v>
      </c>
      <c r="C1201" s="120"/>
      <c r="D1201" s="120"/>
      <c r="E1201" s="85"/>
      <c r="F1201" s="22">
        <f t="shared" si="36"/>
      </c>
    </row>
    <row r="1202" spans="1:6" ht="29.25" customHeight="1">
      <c r="A1202" s="118">
        <v>2210105</v>
      </c>
      <c r="B1202" s="122" t="s">
        <v>1058</v>
      </c>
      <c r="C1202" s="120">
        <v>878</v>
      </c>
      <c r="D1202" s="120">
        <v>551</v>
      </c>
      <c r="E1202" s="85">
        <f>D1202-C1202</f>
        <v>-327</v>
      </c>
      <c r="F1202" s="22">
        <f t="shared" si="36"/>
        <v>-37.24373576309795</v>
      </c>
    </row>
    <row r="1203" spans="1:6" ht="29.25" customHeight="1" hidden="1">
      <c r="A1203" s="118">
        <v>2210106</v>
      </c>
      <c r="B1203" s="122" t="s">
        <v>1059</v>
      </c>
      <c r="C1203" s="120"/>
      <c r="D1203" s="120"/>
      <c r="E1203" s="85"/>
      <c r="F1203" s="22">
        <f t="shared" si="36"/>
      </c>
    </row>
    <row r="1204" spans="1:6" ht="29.25" customHeight="1" hidden="1">
      <c r="A1204" s="118">
        <v>2210107</v>
      </c>
      <c r="B1204" s="122" t="s">
        <v>1060</v>
      </c>
      <c r="C1204" s="120"/>
      <c r="D1204" s="120"/>
      <c r="E1204" s="85"/>
      <c r="F1204" s="22">
        <f t="shared" si="36"/>
      </c>
    </row>
    <row r="1205" spans="1:6" ht="29.25" customHeight="1">
      <c r="A1205" s="118">
        <v>2210108</v>
      </c>
      <c r="B1205" s="122" t="s">
        <v>1061</v>
      </c>
      <c r="C1205" s="120">
        <v>210</v>
      </c>
      <c r="D1205" s="120">
        <v>333</v>
      </c>
      <c r="E1205" s="85">
        <f>D1205-C1205</f>
        <v>123</v>
      </c>
      <c r="F1205" s="22">
        <f t="shared" si="36"/>
        <v>58.57142857142858</v>
      </c>
    </row>
    <row r="1206" spans="1:6" ht="29.25" customHeight="1" hidden="1">
      <c r="A1206" s="118">
        <v>2210109</v>
      </c>
      <c r="B1206" s="122" t="s">
        <v>1062</v>
      </c>
      <c r="C1206" s="120"/>
      <c r="D1206" s="120"/>
      <c r="E1206" s="85"/>
      <c r="F1206" s="22">
        <f t="shared" si="36"/>
      </c>
    </row>
    <row r="1207" spans="1:6" ht="29.25" customHeight="1">
      <c r="A1207" s="118">
        <v>2210199</v>
      </c>
      <c r="B1207" s="122" t="s">
        <v>1063</v>
      </c>
      <c r="C1207" s="120">
        <v>195</v>
      </c>
      <c r="D1207" s="120">
        <v>48</v>
      </c>
      <c r="E1207" s="85">
        <f>D1207-C1207</f>
        <v>-147</v>
      </c>
      <c r="F1207" s="22">
        <f t="shared" si="36"/>
        <v>-75.38461538461539</v>
      </c>
    </row>
    <row r="1208" spans="1:6" ht="29.25" customHeight="1">
      <c r="A1208" s="118">
        <v>22102</v>
      </c>
      <c r="B1208" s="122" t="s">
        <v>1064</v>
      </c>
      <c r="C1208" s="120">
        <v>4259</v>
      </c>
      <c r="D1208" s="120">
        <f>SUM(D1209:D1211)</f>
        <v>4347</v>
      </c>
      <c r="E1208" s="85">
        <f>D1208-C1208</f>
        <v>88</v>
      </c>
      <c r="F1208" s="22">
        <f t="shared" si="36"/>
        <v>2.066212725992017</v>
      </c>
    </row>
    <row r="1209" spans="1:6" ht="29.25" customHeight="1">
      <c r="A1209" s="118">
        <v>2210201</v>
      </c>
      <c r="B1209" s="122" t="s">
        <v>1065</v>
      </c>
      <c r="C1209" s="120">
        <v>4259</v>
      </c>
      <c r="D1209" s="120">
        <v>4347</v>
      </c>
      <c r="E1209" s="85">
        <f>D1209-C1209</f>
        <v>88</v>
      </c>
      <c r="F1209" s="22">
        <f t="shared" si="36"/>
        <v>2.066212725992017</v>
      </c>
    </row>
    <row r="1210" spans="1:6" ht="29.25" customHeight="1" hidden="1">
      <c r="A1210" s="118">
        <v>2210202</v>
      </c>
      <c r="B1210" s="122" t="s">
        <v>1066</v>
      </c>
      <c r="C1210" s="120"/>
      <c r="D1210" s="120"/>
      <c r="E1210" s="85"/>
      <c r="F1210" s="22">
        <f t="shared" si="36"/>
      </c>
    </row>
    <row r="1211" spans="1:6" ht="29.25" customHeight="1" hidden="1">
      <c r="A1211" s="118">
        <v>2210203</v>
      </c>
      <c r="B1211" s="122" t="s">
        <v>1067</v>
      </c>
      <c r="C1211" s="120"/>
      <c r="D1211" s="120"/>
      <c r="E1211" s="85"/>
      <c r="F1211" s="22">
        <f t="shared" si="36"/>
      </c>
    </row>
    <row r="1212" spans="1:6" ht="29.25" customHeight="1" hidden="1">
      <c r="A1212" s="118">
        <v>22103</v>
      </c>
      <c r="B1212" s="122" t="s">
        <v>1068</v>
      </c>
      <c r="C1212" s="120"/>
      <c r="D1212" s="120"/>
      <c r="E1212" s="85"/>
      <c r="F1212" s="22">
        <f t="shared" si="36"/>
      </c>
    </row>
    <row r="1213" spans="1:6" ht="29.25" customHeight="1" hidden="1">
      <c r="A1213" s="118">
        <v>2210301</v>
      </c>
      <c r="B1213" s="122" t="s">
        <v>1069</v>
      </c>
      <c r="C1213" s="120"/>
      <c r="D1213" s="120"/>
      <c r="E1213" s="85"/>
      <c r="F1213" s="22">
        <f t="shared" si="36"/>
      </c>
    </row>
    <row r="1214" spans="1:6" ht="29.25" customHeight="1" hidden="1">
      <c r="A1214" s="118">
        <v>2210302</v>
      </c>
      <c r="B1214" s="122" t="s">
        <v>1070</v>
      </c>
      <c r="C1214" s="120"/>
      <c r="D1214" s="120"/>
      <c r="E1214" s="85"/>
      <c r="F1214" s="22">
        <f t="shared" si="36"/>
      </c>
    </row>
    <row r="1215" spans="1:6" ht="29.25" customHeight="1" hidden="1">
      <c r="A1215" s="118">
        <v>2210399</v>
      </c>
      <c r="B1215" s="122" t="s">
        <v>1071</v>
      </c>
      <c r="C1215" s="120"/>
      <c r="D1215" s="120"/>
      <c r="E1215" s="85"/>
      <c r="F1215" s="22">
        <f t="shared" si="36"/>
      </c>
    </row>
    <row r="1216" spans="1:6" ht="29.25" customHeight="1">
      <c r="A1216" s="136">
        <v>222</v>
      </c>
      <c r="B1216" s="119" t="s">
        <v>1072</v>
      </c>
      <c r="C1216" s="205">
        <v>350</v>
      </c>
      <c r="D1216" s="205">
        <f>D1217+D1235+D1241+D1247</f>
        <v>174</v>
      </c>
      <c r="E1216" s="97">
        <f>D1216-C1216</f>
        <v>-176</v>
      </c>
      <c r="F1216" s="29">
        <f t="shared" si="36"/>
        <v>-50.28571428571429</v>
      </c>
    </row>
    <row r="1217" spans="1:6" ht="29.25" customHeight="1">
      <c r="A1217" s="118">
        <v>22201</v>
      </c>
      <c r="B1217" s="122" t="s">
        <v>1073</v>
      </c>
      <c r="C1217" s="120">
        <v>350</v>
      </c>
      <c r="D1217" s="120">
        <f>SUM(D1218:D1234)</f>
        <v>137</v>
      </c>
      <c r="E1217" s="85">
        <f>D1217-C1217</f>
        <v>-213</v>
      </c>
      <c r="F1217" s="22">
        <f t="shared" si="36"/>
        <v>-60.857142857142854</v>
      </c>
    </row>
    <row r="1218" spans="1:6" ht="30" customHeight="1" hidden="1">
      <c r="A1218" s="118">
        <v>2220101</v>
      </c>
      <c r="B1218" s="122" t="s">
        <v>139</v>
      </c>
      <c r="C1218" s="120"/>
      <c r="D1218" s="120"/>
      <c r="E1218" s="85"/>
      <c r="F1218" s="22">
        <f t="shared" si="36"/>
      </c>
    </row>
    <row r="1219" spans="1:6" ht="30" customHeight="1" hidden="1">
      <c r="A1219" s="118">
        <v>2220102</v>
      </c>
      <c r="B1219" s="122" t="s">
        <v>140</v>
      </c>
      <c r="C1219" s="120"/>
      <c r="D1219" s="120"/>
      <c r="E1219" s="85">
        <f>D1219-C1219</f>
        <v>0</v>
      </c>
      <c r="F1219" s="22">
        <f t="shared" si="36"/>
      </c>
    </row>
    <row r="1220" spans="1:6" ht="30" customHeight="1" hidden="1">
      <c r="A1220" s="118">
        <v>2220103</v>
      </c>
      <c r="B1220" s="122" t="s">
        <v>141</v>
      </c>
      <c r="C1220" s="120"/>
      <c r="D1220" s="120"/>
      <c r="E1220" s="85"/>
      <c r="F1220" s="22">
        <f t="shared" si="36"/>
      </c>
    </row>
    <row r="1221" spans="1:6" ht="30" customHeight="1" hidden="1">
      <c r="A1221" s="118">
        <v>2220104</v>
      </c>
      <c r="B1221" s="122" t="s">
        <v>1074</v>
      </c>
      <c r="C1221" s="120"/>
      <c r="D1221" s="120"/>
      <c r="E1221" s="85"/>
      <c r="F1221" s="22">
        <f t="shared" si="36"/>
      </c>
    </row>
    <row r="1222" spans="1:6" ht="30" customHeight="1" hidden="1">
      <c r="A1222" s="118">
        <v>2220105</v>
      </c>
      <c r="B1222" s="122" t="s">
        <v>1075</v>
      </c>
      <c r="C1222" s="120"/>
      <c r="D1222" s="120"/>
      <c r="E1222" s="85"/>
      <c r="F1222" s="22">
        <f t="shared" si="36"/>
      </c>
    </row>
    <row r="1223" spans="1:6" ht="29.25" customHeight="1" hidden="1">
      <c r="A1223" s="118">
        <v>2220106</v>
      </c>
      <c r="B1223" s="122" t="s">
        <v>1076</v>
      </c>
      <c r="C1223" s="120"/>
      <c r="D1223" s="120"/>
      <c r="E1223" s="85"/>
      <c r="F1223" s="22">
        <f t="shared" si="36"/>
      </c>
    </row>
    <row r="1224" spans="1:6" ht="29.25" customHeight="1" hidden="1">
      <c r="A1224" s="118">
        <v>2220107</v>
      </c>
      <c r="B1224" s="122" t="s">
        <v>1077</v>
      </c>
      <c r="C1224" s="120"/>
      <c r="D1224" s="120"/>
      <c r="E1224" s="85"/>
      <c r="F1224" s="22">
        <f t="shared" si="36"/>
      </c>
    </row>
    <row r="1225" spans="1:6" ht="29.25" customHeight="1">
      <c r="A1225" s="118">
        <v>2220112</v>
      </c>
      <c r="B1225" s="122" t="s">
        <v>1078</v>
      </c>
      <c r="C1225" s="120">
        <v>4</v>
      </c>
      <c r="D1225" s="120">
        <v>4</v>
      </c>
      <c r="E1225" s="85">
        <f>D1225-C1225</f>
        <v>0</v>
      </c>
      <c r="F1225" s="22">
        <f t="shared" si="36"/>
      </c>
    </row>
    <row r="1226" spans="1:6" ht="29.25" customHeight="1" hidden="1">
      <c r="A1226" s="118">
        <v>2220113</v>
      </c>
      <c r="B1226" s="122" t="s">
        <v>1079</v>
      </c>
      <c r="C1226" s="120"/>
      <c r="D1226" s="120"/>
      <c r="E1226" s="85"/>
      <c r="F1226" s="22">
        <f aca="true" t="shared" si="37" ref="F1226:F1289">IF(AND((D1226-C1226)&lt;&gt;0,C1226&lt;&gt;0),(D1226-C1226)/C1226*100,"")</f>
      </c>
    </row>
    <row r="1227" spans="1:6" ht="29.25" customHeight="1" hidden="1">
      <c r="A1227" s="118">
        <v>2220114</v>
      </c>
      <c r="B1227" s="122" t="s">
        <v>1080</v>
      </c>
      <c r="C1227" s="120"/>
      <c r="D1227" s="120"/>
      <c r="E1227" s="85"/>
      <c r="F1227" s="22">
        <f t="shared" si="37"/>
      </c>
    </row>
    <row r="1228" spans="1:6" ht="29.25" customHeight="1">
      <c r="A1228" s="118">
        <v>2220115</v>
      </c>
      <c r="B1228" s="122" t="s">
        <v>1081</v>
      </c>
      <c r="C1228" s="120">
        <v>122</v>
      </c>
      <c r="D1228" s="120">
        <v>133</v>
      </c>
      <c r="E1228" s="85">
        <f>D1228-C1228</f>
        <v>11</v>
      </c>
      <c r="F1228" s="22">
        <f t="shared" si="37"/>
        <v>9.01639344262295</v>
      </c>
    </row>
    <row r="1229" spans="1:6" ht="29.25" customHeight="1" hidden="1">
      <c r="A1229" s="118">
        <v>2220118</v>
      </c>
      <c r="B1229" s="122" t="s">
        <v>1082</v>
      </c>
      <c r="C1229" s="120"/>
      <c r="D1229" s="120"/>
      <c r="E1229" s="85"/>
      <c r="F1229" s="22">
        <f t="shared" si="37"/>
      </c>
    </row>
    <row r="1230" spans="1:6" ht="29.25" customHeight="1" hidden="1">
      <c r="A1230" s="118">
        <v>2220119</v>
      </c>
      <c r="B1230" s="122" t="s">
        <v>1083</v>
      </c>
      <c r="C1230" s="120"/>
      <c r="D1230" s="120"/>
      <c r="E1230" s="85"/>
      <c r="F1230" s="22">
        <f t="shared" si="37"/>
      </c>
    </row>
    <row r="1231" spans="1:6" ht="29.25" customHeight="1" hidden="1">
      <c r="A1231" s="118">
        <v>2220120</v>
      </c>
      <c r="B1231" s="122" t="s">
        <v>1084</v>
      </c>
      <c r="C1231" s="120"/>
      <c r="D1231" s="120"/>
      <c r="E1231" s="85"/>
      <c r="F1231" s="22">
        <f t="shared" si="37"/>
      </c>
    </row>
    <row r="1232" spans="1:6" ht="29.25" customHeight="1" hidden="1">
      <c r="A1232" s="118">
        <v>2220121</v>
      </c>
      <c r="B1232" s="122" t="s">
        <v>1085</v>
      </c>
      <c r="C1232" s="120"/>
      <c r="D1232" s="120"/>
      <c r="E1232" s="85"/>
      <c r="F1232" s="22">
        <f t="shared" si="37"/>
      </c>
    </row>
    <row r="1233" spans="1:6" ht="29.25" customHeight="1" hidden="1">
      <c r="A1233" s="118">
        <v>2220150</v>
      </c>
      <c r="B1233" s="122" t="s">
        <v>148</v>
      </c>
      <c r="C1233" s="120"/>
      <c r="D1233" s="120"/>
      <c r="E1233" s="85"/>
      <c r="F1233" s="22">
        <f t="shared" si="37"/>
      </c>
    </row>
    <row r="1234" spans="1:6" ht="29.25" customHeight="1">
      <c r="A1234" s="118">
        <v>2220199</v>
      </c>
      <c r="B1234" s="122" t="s">
        <v>1086</v>
      </c>
      <c r="C1234" s="120">
        <v>224</v>
      </c>
      <c r="D1234" s="120"/>
      <c r="E1234" s="85">
        <f>D1234-C1234</f>
        <v>-224</v>
      </c>
      <c r="F1234" s="22">
        <f t="shared" si="37"/>
        <v>-100</v>
      </c>
    </row>
    <row r="1235" spans="1:6" ht="29.25" customHeight="1" hidden="1">
      <c r="A1235" s="118">
        <v>22203</v>
      </c>
      <c r="B1235" s="122" t="s">
        <v>1087</v>
      </c>
      <c r="C1235" s="120"/>
      <c r="D1235" s="120"/>
      <c r="E1235" s="85"/>
      <c r="F1235" s="22">
        <f t="shared" si="37"/>
      </c>
    </row>
    <row r="1236" spans="1:6" ht="29.25" customHeight="1" hidden="1">
      <c r="A1236" s="118">
        <v>2220301</v>
      </c>
      <c r="B1236" s="122" t="s">
        <v>1088</v>
      </c>
      <c r="C1236" s="120"/>
      <c r="D1236" s="120"/>
      <c r="E1236" s="85"/>
      <c r="F1236" s="22">
        <f t="shared" si="37"/>
      </c>
    </row>
    <row r="1237" spans="1:6" ht="29.25" customHeight="1" hidden="1">
      <c r="A1237" s="118">
        <v>2220303</v>
      </c>
      <c r="B1237" s="122" t="s">
        <v>1089</v>
      </c>
      <c r="C1237" s="120"/>
      <c r="D1237" s="120"/>
      <c r="E1237" s="85"/>
      <c r="F1237" s="22">
        <f t="shared" si="37"/>
      </c>
    </row>
    <row r="1238" spans="1:6" ht="29.25" customHeight="1" hidden="1">
      <c r="A1238" s="118">
        <v>2220304</v>
      </c>
      <c r="B1238" s="122" t="s">
        <v>1090</v>
      </c>
      <c r="C1238" s="120"/>
      <c r="D1238" s="120"/>
      <c r="E1238" s="85"/>
      <c r="F1238" s="22">
        <f t="shared" si="37"/>
      </c>
    </row>
    <row r="1239" spans="1:6" ht="29.25" customHeight="1" hidden="1">
      <c r="A1239" s="118">
        <v>2220305</v>
      </c>
      <c r="B1239" s="122" t="s">
        <v>1091</v>
      </c>
      <c r="C1239" s="120"/>
      <c r="D1239" s="120"/>
      <c r="E1239" s="85"/>
      <c r="F1239" s="22">
        <f t="shared" si="37"/>
      </c>
    </row>
    <row r="1240" spans="1:6" ht="29.25" customHeight="1" hidden="1">
      <c r="A1240" s="118">
        <v>2220399</v>
      </c>
      <c r="B1240" s="122" t="s">
        <v>1092</v>
      </c>
      <c r="C1240" s="120"/>
      <c r="D1240" s="120"/>
      <c r="E1240" s="85"/>
      <c r="F1240" s="22">
        <f t="shared" si="37"/>
      </c>
    </row>
    <row r="1241" spans="1:6" ht="32.25" customHeight="1" hidden="1">
      <c r="A1241" s="118">
        <v>22204</v>
      </c>
      <c r="B1241" s="122" t="s">
        <v>1093</v>
      </c>
      <c r="C1241" s="120"/>
      <c r="D1241" s="120"/>
      <c r="E1241" s="85">
        <f>D1241-C1241</f>
        <v>0</v>
      </c>
      <c r="F1241" s="22">
        <f t="shared" si="37"/>
      </c>
    </row>
    <row r="1242" spans="1:6" ht="32.25" customHeight="1" hidden="1">
      <c r="A1242" s="118">
        <v>2220401</v>
      </c>
      <c r="B1242" s="122" t="s">
        <v>1094</v>
      </c>
      <c r="C1242" s="120"/>
      <c r="D1242" s="120"/>
      <c r="E1242" s="85"/>
      <c r="F1242" s="22">
        <f t="shared" si="37"/>
      </c>
    </row>
    <row r="1243" spans="1:6" ht="32.25" customHeight="1" hidden="1">
      <c r="A1243" s="118">
        <v>2220402</v>
      </c>
      <c r="B1243" s="122" t="s">
        <v>1095</v>
      </c>
      <c r="C1243" s="120"/>
      <c r="D1243" s="120"/>
      <c r="E1243" s="85">
        <f>D1243-C1243</f>
        <v>0</v>
      </c>
      <c r="F1243" s="22">
        <f t="shared" si="37"/>
      </c>
    </row>
    <row r="1244" spans="1:6" ht="29.25" customHeight="1" hidden="1">
      <c r="A1244" s="118">
        <v>2220403</v>
      </c>
      <c r="B1244" s="122" t="s">
        <v>1096</v>
      </c>
      <c r="C1244" s="120"/>
      <c r="D1244" s="120"/>
      <c r="E1244" s="85"/>
      <c r="F1244" s="22">
        <f t="shared" si="37"/>
      </c>
    </row>
    <row r="1245" spans="1:6" ht="29.25" customHeight="1" hidden="1">
      <c r="A1245" s="118">
        <v>2220404</v>
      </c>
      <c r="B1245" s="122" t="s">
        <v>1097</v>
      </c>
      <c r="C1245" s="120"/>
      <c r="D1245" s="120"/>
      <c r="E1245" s="85"/>
      <c r="F1245" s="22">
        <f t="shared" si="37"/>
      </c>
    </row>
    <row r="1246" spans="1:6" ht="29.25" customHeight="1" hidden="1">
      <c r="A1246" s="118">
        <v>2220499</v>
      </c>
      <c r="B1246" s="122" t="s">
        <v>1098</v>
      </c>
      <c r="C1246" s="120"/>
      <c r="D1246" s="120"/>
      <c r="E1246" s="85"/>
      <c r="F1246" s="22">
        <f t="shared" si="37"/>
      </c>
    </row>
    <row r="1247" spans="1:6" ht="29.25" customHeight="1">
      <c r="A1247" s="118">
        <v>22205</v>
      </c>
      <c r="B1247" s="122" t="s">
        <v>1099</v>
      </c>
      <c r="C1247" s="120"/>
      <c r="D1247" s="120">
        <f>SUM(D1248:D1259)</f>
        <v>37</v>
      </c>
      <c r="E1247" s="85"/>
      <c r="F1247" s="22">
        <f t="shared" si="37"/>
      </c>
    </row>
    <row r="1248" spans="1:6" ht="29.25" customHeight="1" hidden="1">
      <c r="A1248" s="118">
        <v>2220501</v>
      </c>
      <c r="B1248" s="122" t="s">
        <v>1100</v>
      </c>
      <c r="C1248" s="120"/>
      <c r="D1248" s="120"/>
      <c r="E1248" s="85"/>
      <c r="F1248" s="22">
        <f t="shared" si="37"/>
      </c>
    </row>
    <row r="1249" spans="1:6" ht="29.25" customHeight="1" hidden="1">
      <c r="A1249" s="118">
        <v>2220502</v>
      </c>
      <c r="B1249" s="122" t="s">
        <v>1101</v>
      </c>
      <c r="C1249" s="120"/>
      <c r="D1249" s="120"/>
      <c r="E1249" s="85"/>
      <c r="F1249" s="22">
        <f t="shared" si="37"/>
      </c>
    </row>
    <row r="1250" spans="1:6" ht="29.25" customHeight="1">
      <c r="A1250" s="118">
        <v>2220503</v>
      </c>
      <c r="B1250" s="122" t="s">
        <v>1102</v>
      </c>
      <c r="C1250" s="120"/>
      <c r="D1250" s="120">
        <v>37</v>
      </c>
      <c r="E1250" s="85"/>
      <c r="F1250" s="22">
        <f t="shared" si="37"/>
      </c>
    </row>
    <row r="1251" spans="1:6" ht="29.25" customHeight="1" hidden="1">
      <c r="A1251" s="118">
        <v>2220504</v>
      </c>
      <c r="B1251" s="122" t="s">
        <v>1103</v>
      </c>
      <c r="C1251" s="120"/>
      <c r="D1251" s="120"/>
      <c r="E1251" s="85"/>
      <c r="F1251" s="22">
        <f t="shared" si="37"/>
      </c>
    </row>
    <row r="1252" spans="1:6" ht="29.25" customHeight="1" hidden="1">
      <c r="A1252" s="118">
        <v>2220505</v>
      </c>
      <c r="B1252" s="122" t="s">
        <v>1104</v>
      </c>
      <c r="C1252" s="120"/>
      <c r="D1252" s="120"/>
      <c r="E1252" s="85"/>
      <c r="F1252" s="22">
        <f t="shared" si="37"/>
      </c>
    </row>
    <row r="1253" spans="1:6" ht="29.25" customHeight="1" hidden="1">
      <c r="A1253" s="118">
        <v>2220506</v>
      </c>
      <c r="B1253" s="122" t="s">
        <v>1105</v>
      </c>
      <c r="C1253" s="120"/>
      <c r="D1253" s="120"/>
      <c r="E1253" s="85"/>
      <c r="F1253" s="22">
        <f t="shared" si="37"/>
      </c>
    </row>
    <row r="1254" spans="1:6" ht="29.25" customHeight="1" hidden="1">
      <c r="A1254" s="118">
        <v>2220507</v>
      </c>
      <c r="B1254" s="122" t="s">
        <v>1106</v>
      </c>
      <c r="C1254" s="120"/>
      <c r="D1254" s="120"/>
      <c r="E1254" s="85"/>
      <c r="F1254" s="22">
        <f t="shared" si="37"/>
      </c>
    </row>
    <row r="1255" spans="1:6" ht="29.25" customHeight="1" hidden="1">
      <c r="A1255" s="118">
        <v>2220508</v>
      </c>
      <c r="B1255" s="122" t="s">
        <v>1107</v>
      </c>
      <c r="C1255" s="120"/>
      <c r="D1255" s="120"/>
      <c r="E1255" s="85"/>
      <c r="F1255" s="22">
        <f t="shared" si="37"/>
      </c>
    </row>
    <row r="1256" spans="1:6" ht="29.25" customHeight="1" hidden="1">
      <c r="A1256" s="118">
        <v>2220509</v>
      </c>
      <c r="B1256" s="122" t="s">
        <v>1108</v>
      </c>
      <c r="C1256" s="120"/>
      <c r="D1256" s="120"/>
      <c r="E1256" s="85"/>
      <c r="F1256" s="22">
        <f t="shared" si="37"/>
      </c>
    </row>
    <row r="1257" spans="1:6" ht="29.25" customHeight="1" hidden="1">
      <c r="A1257" s="118">
        <v>2220510</v>
      </c>
      <c r="B1257" s="122" t="s">
        <v>1109</v>
      </c>
      <c r="C1257" s="120"/>
      <c r="D1257" s="120"/>
      <c r="E1257" s="85"/>
      <c r="F1257" s="22">
        <f t="shared" si="37"/>
      </c>
    </row>
    <row r="1258" spans="1:6" ht="29.25" customHeight="1" hidden="1">
      <c r="A1258" s="118">
        <v>2220511</v>
      </c>
      <c r="B1258" s="122" t="s">
        <v>1110</v>
      </c>
      <c r="C1258" s="120"/>
      <c r="D1258" s="120"/>
      <c r="E1258" s="85"/>
      <c r="F1258" s="22">
        <f t="shared" si="37"/>
      </c>
    </row>
    <row r="1259" spans="1:6" ht="29.25" customHeight="1" hidden="1">
      <c r="A1259" s="118">
        <v>2220599</v>
      </c>
      <c r="B1259" s="122" t="s">
        <v>1111</v>
      </c>
      <c r="C1259" s="120"/>
      <c r="D1259" s="120"/>
      <c r="E1259" s="85"/>
      <c r="F1259" s="22">
        <f t="shared" si="37"/>
      </c>
    </row>
    <row r="1260" spans="1:6" ht="32.25" customHeight="1">
      <c r="A1260" s="136">
        <v>224</v>
      </c>
      <c r="B1260" s="119" t="s">
        <v>1112</v>
      </c>
      <c r="C1260" s="205">
        <v>1886</v>
      </c>
      <c r="D1260" s="205">
        <f>D1261+D1273+D1279+D1285+D1293+D1306+D1310+D1314</f>
        <v>2574</v>
      </c>
      <c r="E1260" s="97">
        <f>D1260-C1260</f>
        <v>688</v>
      </c>
      <c r="F1260" s="29">
        <f t="shared" si="37"/>
        <v>36.47932131495228</v>
      </c>
    </row>
    <row r="1261" spans="1:6" ht="32.25" customHeight="1">
      <c r="A1261" s="118">
        <v>22401</v>
      </c>
      <c r="B1261" s="122" t="s">
        <v>1113</v>
      </c>
      <c r="C1261" s="120">
        <v>369</v>
      </c>
      <c r="D1261" s="120">
        <f>SUM(D1262:D1272)</f>
        <v>444</v>
      </c>
      <c r="E1261" s="85">
        <f>D1261-C1261</f>
        <v>75</v>
      </c>
      <c r="F1261" s="22">
        <f t="shared" si="37"/>
        <v>20.32520325203252</v>
      </c>
    </row>
    <row r="1262" spans="1:6" ht="32.25" customHeight="1">
      <c r="A1262" s="118">
        <v>2240101</v>
      </c>
      <c r="B1262" s="122" t="s">
        <v>139</v>
      </c>
      <c r="C1262" s="120">
        <v>339</v>
      </c>
      <c r="D1262" s="120">
        <v>415</v>
      </c>
      <c r="E1262" s="85">
        <f>D1262-C1262</f>
        <v>76</v>
      </c>
      <c r="F1262" s="22">
        <f t="shared" si="37"/>
        <v>22.418879056047196</v>
      </c>
    </row>
    <row r="1263" spans="1:6" ht="29.25" customHeight="1">
      <c r="A1263" s="118">
        <v>2240102</v>
      </c>
      <c r="B1263" s="122" t="s">
        <v>140</v>
      </c>
      <c r="C1263" s="120">
        <v>5</v>
      </c>
      <c r="D1263" s="120">
        <v>3</v>
      </c>
      <c r="E1263" s="85">
        <f>D1263-C1263</f>
        <v>-2</v>
      </c>
      <c r="F1263" s="22">
        <f t="shared" si="37"/>
        <v>-40</v>
      </c>
    </row>
    <row r="1264" spans="1:6" ht="29.25" customHeight="1" hidden="1">
      <c r="A1264" s="118">
        <v>2240103</v>
      </c>
      <c r="B1264" s="122" t="s">
        <v>141</v>
      </c>
      <c r="C1264" s="120"/>
      <c r="D1264" s="120"/>
      <c r="E1264" s="85"/>
      <c r="F1264" s="22">
        <f t="shared" si="37"/>
      </c>
    </row>
    <row r="1265" spans="1:6" ht="29.25" customHeight="1" hidden="1">
      <c r="A1265" s="118">
        <v>2240104</v>
      </c>
      <c r="B1265" s="122" t="s">
        <v>1114</v>
      </c>
      <c r="C1265" s="120"/>
      <c r="D1265" s="120"/>
      <c r="E1265" s="85"/>
      <c r="F1265" s="22">
        <f t="shared" si="37"/>
      </c>
    </row>
    <row r="1266" spans="1:6" ht="29.25" customHeight="1" hidden="1">
      <c r="A1266" s="118">
        <v>2240105</v>
      </c>
      <c r="B1266" s="122" t="s">
        <v>1115</v>
      </c>
      <c r="C1266" s="120"/>
      <c r="D1266" s="120"/>
      <c r="E1266" s="85"/>
      <c r="F1266" s="22">
        <f t="shared" si="37"/>
      </c>
    </row>
    <row r="1267" spans="1:6" ht="29.25" customHeight="1">
      <c r="A1267" s="118">
        <v>2240106</v>
      </c>
      <c r="B1267" s="122" t="s">
        <v>1116</v>
      </c>
      <c r="C1267" s="120">
        <v>22</v>
      </c>
      <c r="D1267" s="120">
        <v>13</v>
      </c>
      <c r="E1267" s="85">
        <f>D1267-C1267</f>
        <v>-9</v>
      </c>
      <c r="F1267" s="22">
        <f t="shared" si="37"/>
        <v>-40.909090909090914</v>
      </c>
    </row>
    <row r="1268" spans="1:6" ht="29.25" customHeight="1" hidden="1">
      <c r="A1268" s="118">
        <v>2240107</v>
      </c>
      <c r="B1268" s="122" t="s">
        <v>1117</v>
      </c>
      <c r="C1268" s="120"/>
      <c r="D1268" s="120"/>
      <c r="E1268" s="85"/>
      <c r="F1268" s="22">
        <f t="shared" si="37"/>
      </c>
    </row>
    <row r="1269" spans="1:6" ht="29.25" customHeight="1" hidden="1">
      <c r="A1269" s="118">
        <v>2240108</v>
      </c>
      <c r="B1269" s="122" t="s">
        <v>1118</v>
      </c>
      <c r="C1269" s="120"/>
      <c r="D1269" s="120"/>
      <c r="E1269" s="85">
        <f>D1269-C1269</f>
        <v>0</v>
      </c>
      <c r="F1269" s="22">
        <f t="shared" si="37"/>
      </c>
    </row>
    <row r="1270" spans="1:6" ht="29.25" customHeight="1">
      <c r="A1270" s="118">
        <v>2240109</v>
      </c>
      <c r="B1270" s="122" t="s">
        <v>1119</v>
      </c>
      <c r="C1270" s="120">
        <v>3</v>
      </c>
      <c r="D1270" s="120">
        <v>3</v>
      </c>
      <c r="E1270" s="85">
        <f>D1270-C1270</f>
        <v>0</v>
      </c>
      <c r="F1270" s="22">
        <f t="shared" si="37"/>
      </c>
    </row>
    <row r="1271" spans="1:6" ht="29.25" customHeight="1" hidden="1">
      <c r="A1271" s="118">
        <v>2240150</v>
      </c>
      <c r="B1271" s="122" t="s">
        <v>148</v>
      </c>
      <c r="C1271" s="120"/>
      <c r="D1271" s="120"/>
      <c r="E1271" s="85"/>
      <c r="F1271" s="22">
        <f t="shared" si="37"/>
      </c>
    </row>
    <row r="1272" spans="1:6" ht="29.25" customHeight="1">
      <c r="A1272" s="118">
        <v>2240199</v>
      </c>
      <c r="B1272" s="122" t="s">
        <v>1120</v>
      </c>
      <c r="C1272" s="120"/>
      <c r="D1272" s="120">
        <v>10</v>
      </c>
      <c r="E1272" s="85"/>
      <c r="F1272" s="22">
        <f t="shared" si="37"/>
      </c>
    </row>
    <row r="1273" spans="1:6" ht="29.25" customHeight="1">
      <c r="A1273" s="118">
        <v>22402</v>
      </c>
      <c r="B1273" s="122" t="s">
        <v>1121</v>
      </c>
      <c r="C1273" s="120">
        <v>22</v>
      </c>
      <c r="D1273" s="120">
        <f>SUM(D1274:D1278)</f>
        <v>601</v>
      </c>
      <c r="E1273" s="85">
        <f>D1273-C1273</f>
        <v>579</v>
      </c>
      <c r="F1273" s="22">
        <f t="shared" si="37"/>
        <v>2631.8181818181815</v>
      </c>
    </row>
    <row r="1274" spans="1:6" ht="29.25" customHeight="1">
      <c r="A1274" s="118">
        <v>2240201</v>
      </c>
      <c r="B1274" s="122" t="s">
        <v>139</v>
      </c>
      <c r="C1274" s="120"/>
      <c r="D1274" s="120">
        <v>551</v>
      </c>
      <c r="E1274" s="85"/>
      <c r="F1274" s="22">
        <f t="shared" si="37"/>
      </c>
    </row>
    <row r="1275" spans="1:6" ht="29.25" customHeight="1" hidden="1">
      <c r="A1275" s="118">
        <v>2240202</v>
      </c>
      <c r="B1275" s="122" t="s">
        <v>140</v>
      </c>
      <c r="C1275" s="120"/>
      <c r="D1275" s="120"/>
      <c r="E1275" s="85"/>
      <c r="F1275" s="22">
        <f t="shared" si="37"/>
      </c>
    </row>
    <row r="1276" spans="1:6" ht="29.25" customHeight="1" hidden="1">
      <c r="A1276" s="118">
        <v>2240203</v>
      </c>
      <c r="B1276" s="122" t="s">
        <v>141</v>
      </c>
      <c r="C1276" s="120"/>
      <c r="D1276" s="120"/>
      <c r="E1276" s="85"/>
      <c r="F1276" s="22">
        <f t="shared" si="37"/>
      </c>
    </row>
    <row r="1277" spans="1:6" ht="29.25" customHeight="1">
      <c r="A1277" s="118">
        <v>2240204</v>
      </c>
      <c r="B1277" s="122" t="s">
        <v>1122</v>
      </c>
      <c r="C1277" s="120">
        <v>22</v>
      </c>
      <c r="D1277" s="120">
        <v>50</v>
      </c>
      <c r="E1277" s="85">
        <f>D1277-C1277</f>
        <v>28</v>
      </c>
      <c r="F1277" s="22">
        <f t="shared" si="37"/>
        <v>127.27272727272727</v>
      </c>
    </row>
    <row r="1278" spans="1:6" ht="29.25" customHeight="1" hidden="1">
      <c r="A1278" s="118">
        <v>2240299</v>
      </c>
      <c r="B1278" s="122" t="s">
        <v>1123</v>
      </c>
      <c r="C1278" s="120"/>
      <c r="D1278" s="120"/>
      <c r="E1278" s="85"/>
      <c r="F1278" s="22">
        <f t="shared" si="37"/>
      </c>
    </row>
    <row r="1279" spans="1:6" ht="29.25" customHeight="1" hidden="1">
      <c r="A1279" s="118">
        <v>22403</v>
      </c>
      <c r="B1279" s="122" t="s">
        <v>1124</v>
      </c>
      <c r="C1279" s="120"/>
      <c r="D1279" s="120"/>
      <c r="E1279" s="85"/>
      <c r="F1279" s="22">
        <f t="shared" si="37"/>
      </c>
    </row>
    <row r="1280" spans="1:6" ht="29.25" customHeight="1" hidden="1">
      <c r="A1280" s="118">
        <v>2240301</v>
      </c>
      <c r="B1280" s="122" t="s">
        <v>139</v>
      </c>
      <c r="C1280" s="120"/>
      <c r="D1280" s="120"/>
      <c r="E1280" s="85"/>
      <c r="F1280" s="22">
        <f t="shared" si="37"/>
      </c>
    </row>
    <row r="1281" spans="1:6" ht="29.25" customHeight="1" hidden="1">
      <c r="A1281" s="118">
        <v>2240302</v>
      </c>
      <c r="B1281" s="122" t="s">
        <v>140</v>
      </c>
      <c r="C1281" s="120"/>
      <c r="D1281" s="120"/>
      <c r="E1281" s="85"/>
      <c r="F1281" s="22">
        <f t="shared" si="37"/>
      </c>
    </row>
    <row r="1282" spans="1:6" ht="29.25" customHeight="1" hidden="1">
      <c r="A1282" s="118">
        <v>2240303</v>
      </c>
      <c r="B1282" s="122" t="s">
        <v>141</v>
      </c>
      <c r="C1282" s="120"/>
      <c r="D1282" s="120"/>
      <c r="E1282" s="85"/>
      <c r="F1282" s="22">
        <f t="shared" si="37"/>
      </c>
    </row>
    <row r="1283" spans="1:6" ht="29.25" customHeight="1" hidden="1">
      <c r="A1283" s="118">
        <v>2240304</v>
      </c>
      <c r="B1283" s="122" t="s">
        <v>1125</v>
      </c>
      <c r="C1283" s="120"/>
      <c r="D1283" s="120"/>
      <c r="E1283" s="85"/>
      <c r="F1283" s="22">
        <f t="shared" si="37"/>
      </c>
    </row>
    <row r="1284" spans="1:6" ht="29.25" customHeight="1" hidden="1">
      <c r="A1284" s="118">
        <v>2240399</v>
      </c>
      <c r="B1284" s="122" t="s">
        <v>1126</v>
      </c>
      <c r="C1284" s="120"/>
      <c r="D1284" s="120"/>
      <c r="E1284" s="85"/>
      <c r="F1284" s="22">
        <f t="shared" si="37"/>
      </c>
    </row>
    <row r="1285" spans="1:6" ht="29.25" customHeight="1" hidden="1">
      <c r="A1285" s="118">
        <v>22404</v>
      </c>
      <c r="B1285" s="122" t="s">
        <v>1127</v>
      </c>
      <c r="C1285" s="120"/>
      <c r="D1285" s="120"/>
      <c r="E1285" s="85"/>
      <c r="F1285" s="22">
        <f t="shared" si="37"/>
      </c>
    </row>
    <row r="1286" spans="1:6" ht="29.25" customHeight="1" hidden="1">
      <c r="A1286" s="118">
        <v>2240401</v>
      </c>
      <c r="B1286" s="122" t="s">
        <v>139</v>
      </c>
      <c r="C1286" s="120"/>
      <c r="D1286" s="120"/>
      <c r="E1286" s="85"/>
      <c r="F1286" s="22">
        <f t="shared" si="37"/>
      </c>
    </row>
    <row r="1287" spans="1:6" ht="29.25" customHeight="1" hidden="1">
      <c r="A1287" s="118">
        <v>2240402</v>
      </c>
      <c r="B1287" s="122" t="s">
        <v>140</v>
      </c>
      <c r="C1287" s="120"/>
      <c r="D1287" s="120"/>
      <c r="E1287" s="85"/>
      <c r="F1287" s="22">
        <f t="shared" si="37"/>
      </c>
    </row>
    <row r="1288" spans="1:6" ht="29.25" customHeight="1" hidden="1">
      <c r="A1288" s="118">
        <v>2240403</v>
      </c>
      <c r="B1288" s="122" t="s">
        <v>141</v>
      </c>
      <c r="C1288" s="120"/>
      <c r="D1288" s="120"/>
      <c r="E1288" s="85"/>
      <c r="F1288" s="22">
        <f t="shared" si="37"/>
      </c>
    </row>
    <row r="1289" spans="1:6" ht="29.25" customHeight="1" hidden="1">
      <c r="A1289" s="118">
        <v>2240404</v>
      </c>
      <c r="B1289" s="122" t="s">
        <v>1128</v>
      </c>
      <c r="C1289" s="120"/>
      <c r="D1289" s="120"/>
      <c r="E1289" s="85"/>
      <c r="F1289" s="22">
        <f t="shared" si="37"/>
      </c>
    </row>
    <row r="1290" spans="1:6" ht="29.25" customHeight="1" hidden="1">
      <c r="A1290" s="118">
        <v>2240405</v>
      </c>
      <c r="B1290" s="122" t="s">
        <v>1129</v>
      </c>
      <c r="C1290" s="120"/>
      <c r="D1290" s="120"/>
      <c r="E1290" s="85"/>
      <c r="F1290" s="22">
        <f aca="true" t="shared" si="38" ref="F1290:F1315">IF(AND((D1290-C1290)&lt;&gt;0,C1290&lt;&gt;0),(D1290-C1290)/C1290*100,"")</f>
      </c>
    </row>
    <row r="1291" spans="1:6" ht="29.25" customHeight="1" hidden="1">
      <c r="A1291" s="118">
        <v>2240450</v>
      </c>
      <c r="B1291" s="122" t="s">
        <v>148</v>
      </c>
      <c r="C1291" s="120"/>
      <c r="D1291" s="120"/>
      <c r="E1291" s="85"/>
      <c r="F1291" s="22">
        <f t="shared" si="38"/>
      </c>
    </row>
    <row r="1292" spans="1:6" ht="29.25" customHeight="1" hidden="1">
      <c r="A1292" s="118">
        <v>2240499</v>
      </c>
      <c r="B1292" s="122" t="s">
        <v>1130</v>
      </c>
      <c r="C1292" s="120"/>
      <c r="D1292" s="120"/>
      <c r="E1292" s="85"/>
      <c r="F1292" s="22">
        <f t="shared" si="38"/>
      </c>
    </row>
    <row r="1293" spans="1:6" ht="29.25" customHeight="1">
      <c r="A1293" s="118">
        <v>22405</v>
      </c>
      <c r="B1293" s="122" t="s">
        <v>1131</v>
      </c>
      <c r="C1293" s="120">
        <v>422</v>
      </c>
      <c r="D1293" s="120">
        <f>SUM(D1294:D1305)</f>
        <v>705</v>
      </c>
      <c r="E1293" s="85">
        <f>D1293-C1293</f>
        <v>283</v>
      </c>
      <c r="F1293" s="22">
        <f t="shared" si="38"/>
        <v>67.06161137440758</v>
      </c>
    </row>
    <row r="1294" spans="1:6" ht="29.25" customHeight="1">
      <c r="A1294" s="118">
        <v>2240501</v>
      </c>
      <c r="B1294" s="122" t="s">
        <v>139</v>
      </c>
      <c r="C1294" s="120">
        <v>1</v>
      </c>
      <c r="D1294" s="120"/>
      <c r="E1294" s="85">
        <f>D1294-C1294</f>
        <v>-1</v>
      </c>
      <c r="F1294" s="22">
        <f t="shared" si="38"/>
        <v>-100</v>
      </c>
    </row>
    <row r="1295" spans="1:6" ht="29.25" customHeight="1" hidden="1">
      <c r="A1295" s="118">
        <v>2240502</v>
      </c>
      <c r="B1295" s="122" t="s">
        <v>140</v>
      </c>
      <c r="C1295" s="120"/>
      <c r="D1295" s="120"/>
      <c r="E1295" s="85"/>
      <c r="F1295" s="22">
        <f t="shared" si="38"/>
      </c>
    </row>
    <row r="1296" spans="1:6" ht="29.25" customHeight="1" hidden="1">
      <c r="A1296" s="118">
        <v>2240503</v>
      </c>
      <c r="B1296" s="122" t="s">
        <v>141</v>
      </c>
      <c r="C1296" s="120"/>
      <c r="D1296" s="120"/>
      <c r="E1296" s="85"/>
      <c r="F1296" s="22">
        <f t="shared" si="38"/>
      </c>
    </row>
    <row r="1297" spans="1:6" ht="29.25" customHeight="1">
      <c r="A1297" s="118">
        <v>2240504</v>
      </c>
      <c r="B1297" s="122" t="s">
        <v>1132</v>
      </c>
      <c r="C1297" s="120">
        <v>4</v>
      </c>
      <c r="D1297" s="120"/>
      <c r="E1297" s="85">
        <f>D1297-C1297</f>
        <v>-4</v>
      </c>
      <c r="F1297" s="22">
        <f t="shared" si="38"/>
        <v>-100</v>
      </c>
    </row>
    <row r="1298" spans="1:6" ht="29.25" customHeight="1">
      <c r="A1298" s="118">
        <v>2240505</v>
      </c>
      <c r="B1298" s="122" t="s">
        <v>1133</v>
      </c>
      <c r="C1298" s="120">
        <v>7</v>
      </c>
      <c r="D1298" s="120">
        <v>1</v>
      </c>
      <c r="E1298" s="85">
        <f>D1298-C1298</f>
        <v>-6</v>
      </c>
      <c r="F1298" s="22">
        <f t="shared" si="38"/>
        <v>-85.71428571428571</v>
      </c>
    </row>
    <row r="1299" spans="1:6" ht="29.25" customHeight="1" hidden="1">
      <c r="A1299" s="118">
        <v>2240506</v>
      </c>
      <c r="B1299" s="122" t="s">
        <v>1134</v>
      </c>
      <c r="C1299" s="120"/>
      <c r="D1299" s="120"/>
      <c r="E1299" s="85"/>
      <c r="F1299" s="22">
        <f t="shared" si="38"/>
      </c>
    </row>
    <row r="1300" spans="1:6" ht="29.25" customHeight="1">
      <c r="A1300" s="118">
        <v>2240507</v>
      </c>
      <c r="B1300" s="122" t="s">
        <v>1135</v>
      </c>
      <c r="C1300" s="120">
        <v>343</v>
      </c>
      <c r="D1300" s="120">
        <v>625</v>
      </c>
      <c r="E1300" s="85">
        <f>D1300-C1300</f>
        <v>282</v>
      </c>
      <c r="F1300" s="22">
        <f t="shared" si="38"/>
        <v>82.21574344023324</v>
      </c>
    </row>
    <row r="1301" spans="1:6" ht="29.25" customHeight="1" hidden="1">
      <c r="A1301" s="118">
        <v>2240508</v>
      </c>
      <c r="B1301" s="122" t="s">
        <v>1136</v>
      </c>
      <c r="C1301" s="120"/>
      <c r="D1301" s="120"/>
      <c r="E1301" s="85"/>
      <c r="F1301" s="22">
        <f t="shared" si="38"/>
      </c>
    </row>
    <row r="1302" spans="1:6" ht="29.25" customHeight="1" hidden="1">
      <c r="A1302" s="118">
        <v>2240509</v>
      </c>
      <c r="B1302" s="122" t="s">
        <v>1137</v>
      </c>
      <c r="C1302" s="120"/>
      <c r="D1302" s="120"/>
      <c r="E1302" s="85"/>
      <c r="F1302" s="22">
        <f t="shared" si="38"/>
      </c>
    </row>
    <row r="1303" spans="1:6" ht="29.25" customHeight="1" hidden="1">
      <c r="A1303" s="118">
        <v>2240510</v>
      </c>
      <c r="B1303" s="122" t="s">
        <v>1138</v>
      </c>
      <c r="C1303" s="120"/>
      <c r="D1303" s="120"/>
      <c r="E1303" s="85"/>
      <c r="F1303" s="22">
        <f t="shared" si="38"/>
      </c>
    </row>
    <row r="1304" spans="1:6" ht="29.25" customHeight="1">
      <c r="A1304" s="118">
        <v>2240550</v>
      </c>
      <c r="B1304" s="122" t="s">
        <v>1139</v>
      </c>
      <c r="C1304" s="120">
        <v>67</v>
      </c>
      <c r="D1304" s="120">
        <v>79</v>
      </c>
      <c r="E1304" s="85">
        <f>D1304-C1304</f>
        <v>12</v>
      </c>
      <c r="F1304" s="22">
        <f t="shared" si="38"/>
        <v>17.91044776119403</v>
      </c>
    </row>
    <row r="1305" spans="1:6" ht="29.25" customHeight="1" hidden="1">
      <c r="A1305" s="118">
        <v>2240599</v>
      </c>
      <c r="B1305" s="122" t="s">
        <v>1140</v>
      </c>
      <c r="C1305" s="120"/>
      <c r="D1305" s="120"/>
      <c r="E1305" s="85"/>
      <c r="F1305" s="22">
        <f t="shared" si="38"/>
      </c>
    </row>
    <row r="1306" spans="1:6" ht="29.25" customHeight="1">
      <c r="A1306" s="118">
        <v>22406</v>
      </c>
      <c r="B1306" s="122" t="s">
        <v>1141</v>
      </c>
      <c r="C1306" s="120">
        <v>626</v>
      </c>
      <c r="D1306" s="120">
        <f>SUM(D1307:D1309)</f>
        <v>499</v>
      </c>
      <c r="E1306" s="85">
        <f aca="true" t="shared" si="39" ref="E1306:E1311">D1306-C1306</f>
        <v>-127</v>
      </c>
      <c r="F1306" s="22">
        <f t="shared" si="38"/>
        <v>-20.287539936102235</v>
      </c>
    </row>
    <row r="1307" spans="1:6" ht="29.25" customHeight="1">
      <c r="A1307" s="118">
        <v>2240601</v>
      </c>
      <c r="B1307" s="122" t="s">
        <v>1142</v>
      </c>
      <c r="C1307" s="120">
        <v>424</v>
      </c>
      <c r="D1307" s="120">
        <v>367</v>
      </c>
      <c r="E1307" s="85">
        <f t="shared" si="39"/>
        <v>-57</v>
      </c>
      <c r="F1307" s="22">
        <f t="shared" si="38"/>
        <v>-13.443396226415095</v>
      </c>
    </row>
    <row r="1308" spans="1:6" ht="29.25" customHeight="1">
      <c r="A1308" s="118">
        <v>2240602</v>
      </c>
      <c r="B1308" s="122" t="s">
        <v>1143</v>
      </c>
      <c r="C1308" s="120">
        <v>6</v>
      </c>
      <c r="D1308" s="120">
        <v>130</v>
      </c>
      <c r="E1308" s="85">
        <f t="shared" si="39"/>
        <v>124</v>
      </c>
      <c r="F1308" s="22">
        <f t="shared" si="38"/>
        <v>2066.666666666667</v>
      </c>
    </row>
    <row r="1309" spans="1:6" ht="29.25" customHeight="1">
      <c r="A1309" s="118">
        <v>2240699</v>
      </c>
      <c r="B1309" s="122" t="s">
        <v>1144</v>
      </c>
      <c r="C1309" s="120">
        <v>196</v>
      </c>
      <c r="D1309" s="120">
        <v>2</v>
      </c>
      <c r="E1309" s="85">
        <f t="shared" si="39"/>
        <v>-194</v>
      </c>
      <c r="F1309" s="22">
        <f t="shared" si="38"/>
        <v>-98.9795918367347</v>
      </c>
    </row>
    <row r="1310" spans="1:6" ht="29.25" customHeight="1">
      <c r="A1310" s="118">
        <v>22407</v>
      </c>
      <c r="B1310" s="122" t="s">
        <v>1145</v>
      </c>
      <c r="C1310" s="120">
        <v>40</v>
      </c>
      <c r="D1310" s="120">
        <f>SUM(D1311:D1313)</f>
        <v>15</v>
      </c>
      <c r="E1310" s="85">
        <f t="shared" si="39"/>
        <v>-25</v>
      </c>
      <c r="F1310" s="22">
        <f t="shared" si="38"/>
        <v>-62.5</v>
      </c>
    </row>
    <row r="1311" spans="1:6" ht="29.25" customHeight="1">
      <c r="A1311" s="118">
        <v>2240703</v>
      </c>
      <c r="B1311" s="122" t="s">
        <v>1146</v>
      </c>
      <c r="C1311" s="120">
        <v>40</v>
      </c>
      <c r="D1311" s="120">
        <v>15</v>
      </c>
      <c r="E1311" s="85">
        <f t="shared" si="39"/>
        <v>-25</v>
      </c>
      <c r="F1311" s="22">
        <f t="shared" si="38"/>
        <v>-62.5</v>
      </c>
    </row>
    <row r="1312" spans="1:6" ht="29.25" customHeight="1" hidden="1">
      <c r="A1312" s="118">
        <v>2240704</v>
      </c>
      <c r="B1312" s="122" t="s">
        <v>1147</v>
      </c>
      <c r="C1312" s="120"/>
      <c r="D1312" s="120"/>
      <c r="E1312" s="85"/>
      <c r="F1312" s="22">
        <f t="shared" si="38"/>
      </c>
    </row>
    <row r="1313" spans="1:6" ht="29.25" customHeight="1" hidden="1">
      <c r="A1313" s="118">
        <v>2240799</v>
      </c>
      <c r="B1313" s="122" t="s">
        <v>1148</v>
      </c>
      <c r="C1313" s="120"/>
      <c r="D1313" s="120"/>
      <c r="E1313" s="85"/>
      <c r="F1313" s="22">
        <f t="shared" si="38"/>
      </c>
    </row>
    <row r="1314" spans="1:6" ht="29.25" customHeight="1">
      <c r="A1314" s="118">
        <v>22499</v>
      </c>
      <c r="B1314" s="122" t="s">
        <v>1149</v>
      </c>
      <c r="C1314" s="120">
        <v>407</v>
      </c>
      <c r="D1314" s="120">
        <f>D1315</f>
        <v>310</v>
      </c>
      <c r="E1314" s="85">
        <f>D1314-C1314</f>
        <v>-97</v>
      </c>
      <c r="F1314" s="22">
        <f t="shared" si="38"/>
        <v>-23.832923832923832</v>
      </c>
    </row>
    <row r="1315" spans="1:6" ht="29.25" customHeight="1">
      <c r="A1315" s="118">
        <v>2249999</v>
      </c>
      <c r="B1315" s="122" t="s">
        <v>1150</v>
      </c>
      <c r="C1315" s="120">
        <v>407</v>
      </c>
      <c r="D1315" s="120">
        <v>310</v>
      </c>
      <c r="E1315" s="85">
        <f>D1315-C1315</f>
        <v>-97</v>
      </c>
      <c r="F1315" s="22">
        <f t="shared" si="38"/>
        <v>-23.832923832923832</v>
      </c>
    </row>
    <row r="1316" spans="1:6" ht="29.25" customHeight="1">
      <c r="A1316" s="136">
        <v>227</v>
      </c>
      <c r="B1316" s="119" t="s">
        <v>1151</v>
      </c>
      <c r="C1316" s="137"/>
      <c r="D1316" s="137"/>
      <c r="E1316" s="85"/>
      <c r="F1316" s="22"/>
    </row>
    <row r="1317" spans="1:6" ht="29.25" customHeight="1" hidden="1">
      <c r="A1317" s="118">
        <v>229</v>
      </c>
      <c r="B1317" s="122" t="s">
        <v>1152</v>
      </c>
      <c r="C1317" s="126"/>
      <c r="D1317" s="126"/>
      <c r="E1317" s="85"/>
      <c r="F1317" s="22">
        <f aca="true" t="shared" si="40" ref="F1317:F1354">IF(AND((D1317-C1317)&lt;&gt;0,C1317&lt;&gt;0),(D1317-C1317)/C1317*100,"")</f>
      </c>
    </row>
    <row r="1318" spans="1:6" ht="29.25" customHeight="1" hidden="1">
      <c r="A1318" s="118">
        <v>22999</v>
      </c>
      <c r="B1318" s="122" t="s">
        <v>1013</v>
      </c>
      <c r="C1318" s="120"/>
      <c r="D1318" s="120"/>
      <c r="E1318" s="85"/>
      <c r="F1318" s="22">
        <f t="shared" si="40"/>
      </c>
    </row>
    <row r="1319" spans="1:6" ht="29.25" customHeight="1" hidden="1">
      <c r="A1319" s="118">
        <v>2299999</v>
      </c>
      <c r="B1319" s="122" t="s">
        <v>292</v>
      </c>
      <c r="C1319" s="120"/>
      <c r="D1319" s="120"/>
      <c r="E1319" s="85"/>
      <c r="F1319" s="22">
        <f t="shared" si="40"/>
      </c>
    </row>
    <row r="1320" spans="1:6" ht="30" customHeight="1">
      <c r="A1320" s="136">
        <v>232</v>
      </c>
      <c r="B1320" s="119" t="s">
        <v>1153</v>
      </c>
      <c r="C1320" s="205">
        <v>1453</v>
      </c>
      <c r="D1320" s="205">
        <f>SUM(D1321:D1323)</f>
        <v>1418</v>
      </c>
      <c r="E1320" s="97">
        <f>D1320-C1320</f>
        <v>-35</v>
      </c>
      <c r="F1320" s="29">
        <f t="shared" si="40"/>
        <v>-2.4088093599449416</v>
      </c>
    </row>
    <row r="1321" spans="1:6" ht="30" customHeight="1" hidden="1">
      <c r="A1321" s="118">
        <v>23201</v>
      </c>
      <c r="B1321" s="122" t="s">
        <v>1154</v>
      </c>
      <c r="C1321" s="120"/>
      <c r="D1321" s="120"/>
      <c r="E1321" s="85"/>
      <c r="F1321" s="22">
        <f t="shared" si="40"/>
      </c>
    </row>
    <row r="1322" spans="1:6" ht="30" customHeight="1" hidden="1">
      <c r="A1322" s="118">
        <v>23202</v>
      </c>
      <c r="B1322" s="122" t="s">
        <v>1155</v>
      </c>
      <c r="C1322" s="120"/>
      <c r="D1322" s="120"/>
      <c r="E1322" s="85"/>
      <c r="F1322" s="22">
        <f t="shared" si="40"/>
      </c>
    </row>
    <row r="1323" spans="1:6" ht="29.25" customHeight="1">
      <c r="A1323" s="118">
        <v>23203</v>
      </c>
      <c r="B1323" s="122" t="s">
        <v>1156</v>
      </c>
      <c r="C1323" s="120">
        <v>1453</v>
      </c>
      <c r="D1323" s="120">
        <f>SUM(D1324:D1327)</f>
        <v>1418</v>
      </c>
      <c r="E1323" s="85">
        <f>D1323-C1323</f>
        <v>-35</v>
      </c>
      <c r="F1323" s="22">
        <f t="shared" si="40"/>
        <v>-2.4088093599449416</v>
      </c>
    </row>
    <row r="1324" spans="1:6" ht="29.25" customHeight="1">
      <c r="A1324" s="118">
        <v>2320301</v>
      </c>
      <c r="B1324" s="122" t="s">
        <v>1157</v>
      </c>
      <c r="C1324" s="120">
        <v>1453</v>
      </c>
      <c r="D1324" s="120">
        <v>1418</v>
      </c>
      <c r="E1324" s="85">
        <f>D1324-C1324</f>
        <v>-35</v>
      </c>
      <c r="F1324" s="22">
        <f t="shared" si="40"/>
        <v>-2.4088093599449416</v>
      </c>
    </row>
    <row r="1325" spans="1:6" ht="29.25" customHeight="1" hidden="1">
      <c r="A1325" s="118">
        <v>2320302</v>
      </c>
      <c r="B1325" s="122" t="s">
        <v>1158</v>
      </c>
      <c r="C1325" s="120"/>
      <c r="D1325" s="120"/>
      <c r="E1325" s="85"/>
      <c r="F1325" s="22">
        <f t="shared" si="40"/>
      </c>
    </row>
    <row r="1326" spans="1:6" ht="29.25" customHeight="1" hidden="1">
      <c r="A1326" s="118">
        <v>2320303</v>
      </c>
      <c r="B1326" s="122" t="s">
        <v>1159</v>
      </c>
      <c r="C1326" s="120"/>
      <c r="D1326" s="120"/>
      <c r="E1326" s="85"/>
      <c r="F1326" s="22">
        <f t="shared" si="40"/>
      </c>
    </row>
    <row r="1327" spans="1:6" ht="29.25" customHeight="1" hidden="1">
      <c r="A1327" s="118">
        <v>2320399</v>
      </c>
      <c r="B1327" s="122" t="s">
        <v>1160</v>
      </c>
      <c r="C1327" s="120"/>
      <c r="D1327" s="120"/>
      <c r="E1327" s="85"/>
      <c r="F1327" s="22">
        <f t="shared" si="40"/>
      </c>
    </row>
    <row r="1328" spans="1:6" ht="29.25" customHeight="1">
      <c r="A1328" s="136">
        <v>233</v>
      </c>
      <c r="B1328" s="119" t="s">
        <v>1161</v>
      </c>
      <c r="C1328" s="205">
        <v>3</v>
      </c>
      <c r="D1328" s="205">
        <f>SUM(D1329:D1331)</f>
        <v>9</v>
      </c>
      <c r="E1328" s="97">
        <f>D1328-C1328</f>
        <v>6</v>
      </c>
      <c r="F1328" s="29">
        <f t="shared" si="40"/>
        <v>200</v>
      </c>
    </row>
    <row r="1329" spans="1:6" ht="29.25" customHeight="1" hidden="1">
      <c r="A1329" s="118">
        <v>23301</v>
      </c>
      <c r="B1329" s="122" t="s">
        <v>1162</v>
      </c>
      <c r="C1329" s="120"/>
      <c r="D1329" s="120"/>
      <c r="E1329" s="85"/>
      <c r="F1329" s="22">
        <f t="shared" si="40"/>
      </c>
    </row>
    <row r="1330" spans="1:6" ht="29.25" customHeight="1" hidden="1">
      <c r="A1330" s="118">
        <v>23302</v>
      </c>
      <c r="B1330" s="122" t="s">
        <v>1163</v>
      </c>
      <c r="C1330" s="120"/>
      <c r="D1330" s="120"/>
      <c r="E1330" s="85"/>
      <c r="F1330" s="22">
        <f t="shared" si="40"/>
      </c>
    </row>
    <row r="1331" spans="1:6" ht="29.25" customHeight="1">
      <c r="A1331" s="118">
        <v>23303</v>
      </c>
      <c r="B1331" s="122" t="s">
        <v>1164</v>
      </c>
      <c r="C1331" s="120">
        <v>3</v>
      </c>
      <c r="D1331" s="120">
        <v>9</v>
      </c>
      <c r="E1331" s="85">
        <f>D1331-C1331</f>
        <v>6</v>
      </c>
      <c r="F1331" s="22">
        <f t="shared" si="40"/>
        <v>200</v>
      </c>
    </row>
    <row r="1332" spans="1:6" ht="29.25" customHeight="1">
      <c r="A1332" s="138"/>
      <c r="B1332" s="83"/>
      <c r="C1332" s="85"/>
      <c r="D1332" s="85"/>
      <c r="E1332" s="85"/>
      <c r="F1332" s="22">
        <f t="shared" si="40"/>
      </c>
    </row>
    <row r="1333" spans="1:6" ht="29.25" customHeight="1">
      <c r="A1333" s="139"/>
      <c r="B1333" s="140" t="s">
        <v>1165</v>
      </c>
      <c r="C1333" s="141">
        <f>SUM(C6,C235,C275,C294,C384,C436,C492,C549,C676,C748,C829,C852,C963,C1027,C1091,C1111,C1141,C1151,C1196,C1216,C1260,C1317,C1320,C1328)</f>
        <v>176691</v>
      </c>
      <c r="D1333" s="211">
        <f>SUM(D6,D235,D275,D294,D384,D436,D492,D549,D676,D748,D829,D852,D963,D1027,D1091,D1111,D1141,D1151,D1196,D1216,D1260,D1317,D1320,D1328)</f>
        <v>170711</v>
      </c>
      <c r="E1333" s="97">
        <f>D1333-C1333</f>
        <v>-5980</v>
      </c>
      <c r="F1333" s="29">
        <f t="shared" si="40"/>
        <v>-3.384439501729007</v>
      </c>
    </row>
    <row r="1334" spans="1:6" ht="29.25" customHeight="1">
      <c r="A1334" s="212" t="s">
        <v>1166</v>
      </c>
      <c r="B1334" s="160" t="s">
        <v>1167</v>
      </c>
      <c r="C1334" s="97">
        <f>SUM(C1335,C1342,C1378,C1400,C1403:C1406,C1411:C1413)</f>
        <v>8389</v>
      </c>
      <c r="D1334" s="97">
        <f>SUM(D1335,D1342,D1378,D1400,D1403:D1406,D1411:D1413)</f>
        <v>8405</v>
      </c>
      <c r="E1334" s="97">
        <f>D1334-C1334</f>
        <v>16</v>
      </c>
      <c r="F1334" s="29">
        <f t="shared" si="40"/>
        <v>0.19072595064966025</v>
      </c>
    </row>
    <row r="1335" spans="1:6" ht="29.25" customHeight="1" hidden="1">
      <c r="A1335" s="82" t="s">
        <v>1168</v>
      </c>
      <c r="B1335" s="83" t="s">
        <v>1169</v>
      </c>
      <c r="C1335" s="85"/>
      <c r="D1335" s="85"/>
      <c r="E1335" s="85"/>
      <c r="F1335" s="22">
        <f t="shared" si="40"/>
      </c>
    </row>
    <row r="1336" spans="1:6" ht="29.25" customHeight="1" hidden="1">
      <c r="A1336" s="82" t="s">
        <v>1170</v>
      </c>
      <c r="B1336" s="83" t="s">
        <v>1171</v>
      </c>
      <c r="C1336" s="85"/>
      <c r="D1336" s="85"/>
      <c r="E1336" s="85"/>
      <c r="F1336" s="22">
        <f t="shared" si="40"/>
      </c>
    </row>
    <row r="1337" spans="1:6" ht="29.25" customHeight="1" hidden="1">
      <c r="A1337" s="82" t="s">
        <v>1172</v>
      </c>
      <c r="B1337" s="83" t="s">
        <v>1173</v>
      </c>
      <c r="C1337" s="85"/>
      <c r="D1337" s="85"/>
      <c r="E1337" s="85"/>
      <c r="F1337" s="22">
        <f t="shared" si="40"/>
      </c>
    </row>
    <row r="1338" spans="1:6" ht="29.25" customHeight="1" hidden="1">
      <c r="A1338" s="82" t="s">
        <v>1174</v>
      </c>
      <c r="B1338" s="83" t="s">
        <v>1175</v>
      </c>
      <c r="C1338" s="85"/>
      <c r="D1338" s="85"/>
      <c r="E1338" s="85"/>
      <c r="F1338" s="22">
        <f t="shared" si="40"/>
      </c>
    </row>
    <row r="1339" spans="1:6" ht="29.25" customHeight="1" hidden="1">
      <c r="A1339" s="82" t="s">
        <v>1176</v>
      </c>
      <c r="B1339" s="83" t="s">
        <v>1177</v>
      </c>
      <c r="C1339" s="85"/>
      <c r="D1339" s="85"/>
      <c r="E1339" s="85"/>
      <c r="F1339" s="22">
        <f t="shared" si="40"/>
      </c>
    </row>
    <row r="1340" spans="1:6" ht="29.25" customHeight="1" hidden="1">
      <c r="A1340" s="82" t="s">
        <v>1178</v>
      </c>
      <c r="B1340" s="83" t="s">
        <v>1179</v>
      </c>
      <c r="C1340" s="85"/>
      <c r="D1340" s="85"/>
      <c r="E1340" s="85"/>
      <c r="F1340" s="22">
        <f t="shared" si="40"/>
      </c>
    </row>
    <row r="1341" spans="1:6" ht="29.25" customHeight="1" hidden="1">
      <c r="A1341" s="82" t="s">
        <v>1180</v>
      </c>
      <c r="B1341" s="83" t="s">
        <v>1181</v>
      </c>
      <c r="C1341" s="85"/>
      <c r="D1341" s="85"/>
      <c r="E1341" s="85"/>
      <c r="F1341" s="22">
        <f t="shared" si="40"/>
      </c>
    </row>
    <row r="1342" spans="1:6" ht="29.25" customHeight="1" hidden="1">
      <c r="A1342" s="82" t="s">
        <v>1182</v>
      </c>
      <c r="B1342" s="83" t="s">
        <v>1183</v>
      </c>
      <c r="C1342" s="85"/>
      <c r="D1342" s="85"/>
      <c r="E1342" s="85"/>
      <c r="F1342" s="22">
        <f t="shared" si="40"/>
      </c>
    </row>
    <row r="1343" spans="1:6" ht="29.25" customHeight="1" hidden="1">
      <c r="A1343" s="82" t="s">
        <v>1184</v>
      </c>
      <c r="B1343" s="83" t="s">
        <v>1185</v>
      </c>
      <c r="C1343" s="85"/>
      <c r="D1343" s="85"/>
      <c r="E1343" s="85"/>
      <c r="F1343" s="22">
        <f t="shared" si="40"/>
      </c>
    </row>
    <row r="1344" spans="1:6" ht="29.25" customHeight="1" hidden="1">
      <c r="A1344" s="82" t="s">
        <v>1186</v>
      </c>
      <c r="B1344" s="83" t="s">
        <v>1187</v>
      </c>
      <c r="C1344" s="85"/>
      <c r="D1344" s="85"/>
      <c r="E1344" s="85"/>
      <c r="F1344" s="22">
        <f t="shared" si="40"/>
      </c>
    </row>
    <row r="1345" spans="1:6" ht="29.25" customHeight="1" hidden="1">
      <c r="A1345" s="82" t="s">
        <v>1188</v>
      </c>
      <c r="B1345" s="83" t="s">
        <v>1189</v>
      </c>
      <c r="C1345" s="85"/>
      <c r="D1345" s="85"/>
      <c r="E1345" s="85"/>
      <c r="F1345" s="22">
        <f t="shared" si="40"/>
      </c>
    </row>
    <row r="1346" spans="1:6" ht="29.25" customHeight="1" hidden="1">
      <c r="A1346" s="82" t="s">
        <v>1190</v>
      </c>
      <c r="B1346" s="83" t="s">
        <v>1191</v>
      </c>
      <c r="C1346" s="85"/>
      <c r="D1346" s="85"/>
      <c r="E1346" s="85"/>
      <c r="F1346" s="22">
        <f t="shared" si="40"/>
      </c>
    </row>
    <row r="1347" spans="1:6" ht="29.25" customHeight="1" hidden="1">
      <c r="A1347" s="82" t="s">
        <v>1192</v>
      </c>
      <c r="B1347" s="83" t="s">
        <v>1193</v>
      </c>
      <c r="C1347" s="85"/>
      <c r="D1347" s="85"/>
      <c r="E1347" s="85"/>
      <c r="F1347" s="22">
        <f t="shared" si="40"/>
      </c>
    </row>
    <row r="1348" spans="1:6" ht="29.25" customHeight="1" hidden="1">
      <c r="A1348" s="82" t="s">
        <v>1194</v>
      </c>
      <c r="B1348" s="83" t="s">
        <v>1195</v>
      </c>
      <c r="C1348" s="85"/>
      <c r="D1348" s="85"/>
      <c r="E1348" s="85"/>
      <c r="F1348" s="22">
        <f t="shared" si="40"/>
      </c>
    </row>
    <row r="1349" spans="1:6" ht="29.25" customHeight="1" hidden="1">
      <c r="A1349" s="82" t="s">
        <v>1196</v>
      </c>
      <c r="B1349" s="83" t="s">
        <v>1197</v>
      </c>
      <c r="C1349" s="85"/>
      <c r="D1349" s="85"/>
      <c r="E1349" s="85"/>
      <c r="F1349" s="22">
        <f t="shared" si="40"/>
      </c>
    </row>
    <row r="1350" spans="1:6" ht="29.25" customHeight="1" hidden="1">
      <c r="A1350" s="82" t="s">
        <v>1198</v>
      </c>
      <c r="B1350" s="83" t="s">
        <v>1199</v>
      </c>
      <c r="C1350" s="85"/>
      <c r="D1350" s="85"/>
      <c r="E1350" s="85"/>
      <c r="F1350" s="22">
        <f t="shared" si="40"/>
      </c>
    </row>
    <row r="1351" spans="1:6" ht="29.25" customHeight="1" hidden="1">
      <c r="A1351" s="82" t="s">
        <v>1200</v>
      </c>
      <c r="B1351" s="83" t="s">
        <v>1201</v>
      </c>
      <c r="C1351" s="85"/>
      <c r="D1351" s="85"/>
      <c r="E1351" s="85"/>
      <c r="F1351" s="22">
        <f t="shared" si="40"/>
      </c>
    </row>
    <row r="1352" spans="1:6" ht="29.25" customHeight="1" hidden="1">
      <c r="A1352" s="82" t="s">
        <v>1202</v>
      </c>
      <c r="B1352" s="83" t="s">
        <v>1203</v>
      </c>
      <c r="C1352" s="85"/>
      <c r="D1352" s="85"/>
      <c r="E1352" s="85"/>
      <c r="F1352" s="22">
        <f t="shared" si="40"/>
      </c>
    </row>
    <row r="1353" spans="1:6" ht="29.25" customHeight="1" hidden="1">
      <c r="A1353" s="82" t="s">
        <v>1204</v>
      </c>
      <c r="B1353" s="83" t="s">
        <v>1205</v>
      </c>
      <c r="C1353" s="85"/>
      <c r="D1353" s="85"/>
      <c r="E1353" s="85"/>
      <c r="F1353" s="22">
        <f aca="true" t="shared" si="41" ref="F1353:F1415">IF(AND((D1353-C1353)&lt;&gt;0,C1353&lt;&gt;0),(D1353-C1353)/C1353*100,"")</f>
      </c>
    </row>
    <row r="1354" spans="1:6" ht="29.25" customHeight="1" hidden="1">
      <c r="A1354" s="82" t="s">
        <v>1206</v>
      </c>
      <c r="B1354" s="83" t="s">
        <v>1207</v>
      </c>
      <c r="C1354" s="85"/>
      <c r="D1354" s="85"/>
      <c r="E1354" s="85"/>
      <c r="F1354" s="22">
        <f t="shared" si="41"/>
      </c>
    </row>
    <row r="1355" spans="1:6" ht="29.25" customHeight="1" hidden="1">
      <c r="A1355" s="82" t="s">
        <v>1208</v>
      </c>
      <c r="B1355" s="83" t="s">
        <v>1209</v>
      </c>
      <c r="C1355" s="85"/>
      <c r="D1355" s="85"/>
      <c r="E1355" s="85"/>
      <c r="F1355" s="22">
        <f t="shared" si="41"/>
      </c>
    </row>
    <row r="1356" spans="1:6" ht="29.25" customHeight="1" hidden="1">
      <c r="A1356" s="82" t="s">
        <v>1210</v>
      </c>
      <c r="B1356" s="83" t="s">
        <v>1211</v>
      </c>
      <c r="C1356" s="85"/>
      <c r="D1356" s="85"/>
      <c r="E1356" s="85"/>
      <c r="F1356" s="22">
        <f t="shared" si="41"/>
      </c>
    </row>
    <row r="1357" spans="1:6" ht="29.25" customHeight="1" hidden="1">
      <c r="A1357" s="82" t="s">
        <v>1212</v>
      </c>
      <c r="B1357" s="83" t="s">
        <v>1213</v>
      </c>
      <c r="C1357" s="85"/>
      <c r="D1357" s="85"/>
      <c r="E1357" s="85"/>
      <c r="F1357" s="22">
        <f t="shared" si="41"/>
      </c>
    </row>
    <row r="1358" spans="1:6" ht="29.25" customHeight="1" hidden="1">
      <c r="A1358" s="82" t="s">
        <v>1214</v>
      </c>
      <c r="B1358" s="83" t="s">
        <v>1215</v>
      </c>
      <c r="C1358" s="85"/>
      <c r="D1358" s="85"/>
      <c r="E1358" s="85"/>
      <c r="F1358" s="22">
        <f t="shared" si="41"/>
      </c>
    </row>
    <row r="1359" spans="1:6" ht="29.25" customHeight="1" hidden="1">
      <c r="A1359" s="82" t="s">
        <v>1216</v>
      </c>
      <c r="B1359" s="83" t="s">
        <v>1217</v>
      </c>
      <c r="C1359" s="85"/>
      <c r="D1359" s="85"/>
      <c r="E1359" s="85"/>
      <c r="F1359" s="22">
        <f t="shared" si="41"/>
      </c>
    </row>
    <row r="1360" spans="1:6" ht="29.25" customHeight="1" hidden="1">
      <c r="A1360" s="82" t="s">
        <v>1218</v>
      </c>
      <c r="B1360" s="83" t="s">
        <v>1219</v>
      </c>
      <c r="C1360" s="85"/>
      <c r="D1360" s="85"/>
      <c r="E1360" s="85"/>
      <c r="F1360" s="22">
        <f t="shared" si="41"/>
      </c>
    </row>
    <row r="1361" spans="1:6" ht="29.25" customHeight="1" hidden="1">
      <c r="A1361" s="82" t="s">
        <v>1220</v>
      </c>
      <c r="B1361" s="83" t="s">
        <v>1221</v>
      </c>
      <c r="C1361" s="85"/>
      <c r="D1361" s="85"/>
      <c r="E1361" s="85"/>
      <c r="F1361" s="22">
        <f t="shared" si="41"/>
      </c>
    </row>
    <row r="1362" spans="1:6" ht="29.25" customHeight="1" hidden="1">
      <c r="A1362" s="82" t="s">
        <v>1222</v>
      </c>
      <c r="B1362" s="83" t="s">
        <v>1223</v>
      </c>
      <c r="C1362" s="85"/>
      <c r="D1362" s="85"/>
      <c r="E1362" s="85"/>
      <c r="F1362" s="22">
        <f t="shared" si="41"/>
      </c>
    </row>
    <row r="1363" spans="1:6" ht="29.25" customHeight="1" hidden="1">
      <c r="A1363" s="82" t="s">
        <v>1224</v>
      </c>
      <c r="B1363" s="83" t="s">
        <v>1225</v>
      </c>
      <c r="C1363" s="85"/>
      <c r="D1363" s="85"/>
      <c r="E1363" s="85"/>
      <c r="F1363" s="22">
        <f t="shared" si="41"/>
      </c>
    </row>
    <row r="1364" spans="1:6" ht="29.25" customHeight="1" hidden="1">
      <c r="A1364" s="82" t="s">
        <v>1226</v>
      </c>
      <c r="B1364" s="83" t="s">
        <v>1227</v>
      </c>
      <c r="C1364" s="85"/>
      <c r="D1364" s="85"/>
      <c r="E1364" s="85"/>
      <c r="F1364" s="22">
        <f t="shared" si="41"/>
      </c>
    </row>
    <row r="1365" spans="1:6" ht="29.25" customHeight="1" hidden="1">
      <c r="A1365" s="82" t="s">
        <v>1228</v>
      </c>
      <c r="B1365" s="83" t="s">
        <v>1229</v>
      </c>
      <c r="C1365" s="85"/>
      <c r="D1365" s="85"/>
      <c r="E1365" s="85"/>
      <c r="F1365" s="22">
        <f t="shared" si="41"/>
      </c>
    </row>
    <row r="1366" spans="1:6" ht="29.25" customHeight="1" hidden="1">
      <c r="A1366" s="82" t="s">
        <v>1230</v>
      </c>
      <c r="B1366" s="83" t="s">
        <v>1231</v>
      </c>
      <c r="C1366" s="85"/>
      <c r="D1366" s="85"/>
      <c r="E1366" s="85"/>
      <c r="F1366" s="22">
        <f t="shared" si="41"/>
      </c>
    </row>
    <row r="1367" spans="1:6" ht="29.25" customHeight="1" hidden="1">
      <c r="A1367" s="82" t="s">
        <v>1232</v>
      </c>
      <c r="B1367" s="83" t="s">
        <v>1233</v>
      </c>
      <c r="C1367" s="85"/>
      <c r="D1367" s="85"/>
      <c r="E1367" s="85"/>
      <c r="F1367" s="22">
        <f t="shared" si="41"/>
      </c>
    </row>
    <row r="1368" spans="1:6" ht="29.25" customHeight="1" hidden="1">
      <c r="A1368" s="82" t="s">
        <v>1234</v>
      </c>
      <c r="B1368" s="83" t="s">
        <v>1235</v>
      </c>
      <c r="C1368" s="85"/>
      <c r="D1368" s="85"/>
      <c r="E1368" s="85"/>
      <c r="F1368" s="22">
        <f t="shared" si="41"/>
      </c>
    </row>
    <row r="1369" spans="1:6" ht="29.25" customHeight="1" hidden="1">
      <c r="A1369" s="82" t="s">
        <v>1236</v>
      </c>
      <c r="B1369" s="83" t="s">
        <v>1237</v>
      </c>
      <c r="C1369" s="85"/>
      <c r="D1369" s="85"/>
      <c r="E1369" s="85"/>
      <c r="F1369" s="22">
        <f t="shared" si="41"/>
      </c>
    </row>
    <row r="1370" spans="1:6" ht="29.25" customHeight="1" hidden="1">
      <c r="A1370" s="82" t="s">
        <v>1238</v>
      </c>
      <c r="B1370" s="83" t="s">
        <v>1239</v>
      </c>
      <c r="C1370" s="85"/>
      <c r="D1370" s="85"/>
      <c r="E1370" s="85"/>
      <c r="F1370" s="22">
        <f t="shared" si="41"/>
      </c>
    </row>
    <row r="1371" spans="1:6" ht="29.25" customHeight="1" hidden="1">
      <c r="A1371" s="82" t="s">
        <v>1240</v>
      </c>
      <c r="B1371" s="83" t="s">
        <v>1241</v>
      </c>
      <c r="C1371" s="85"/>
      <c r="D1371" s="85"/>
      <c r="E1371" s="85"/>
      <c r="F1371" s="22">
        <f t="shared" si="41"/>
      </c>
    </row>
    <row r="1372" spans="1:6" ht="29.25" customHeight="1" hidden="1">
      <c r="A1372" s="82" t="s">
        <v>1242</v>
      </c>
      <c r="B1372" s="83" t="s">
        <v>1243</v>
      </c>
      <c r="C1372" s="85"/>
      <c r="D1372" s="85"/>
      <c r="E1372" s="85"/>
      <c r="F1372" s="22">
        <f t="shared" si="41"/>
      </c>
    </row>
    <row r="1373" spans="1:6" ht="29.25" customHeight="1" hidden="1">
      <c r="A1373" s="82" t="s">
        <v>1244</v>
      </c>
      <c r="B1373" s="83" t="s">
        <v>1245</v>
      </c>
      <c r="C1373" s="85"/>
      <c r="D1373" s="85"/>
      <c r="E1373" s="85"/>
      <c r="F1373" s="22">
        <f t="shared" si="41"/>
      </c>
    </row>
    <row r="1374" spans="1:6" ht="29.25" customHeight="1" hidden="1">
      <c r="A1374" s="82" t="s">
        <v>1246</v>
      </c>
      <c r="B1374" s="83" t="s">
        <v>1247</v>
      </c>
      <c r="C1374" s="85"/>
      <c r="D1374" s="85"/>
      <c r="E1374" s="85"/>
      <c r="F1374" s="22">
        <f t="shared" si="41"/>
      </c>
    </row>
    <row r="1375" spans="1:6" ht="29.25" customHeight="1" hidden="1">
      <c r="A1375" s="82">
        <v>2300260</v>
      </c>
      <c r="B1375" s="83" t="s">
        <v>1248</v>
      </c>
      <c r="C1375" s="85"/>
      <c r="D1375" s="85"/>
      <c r="E1375" s="85"/>
      <c r="F1375" s="22">
        <f t="shared" si="41"/>
      </c>
    </row>
    <row r="1376" spans="1:6" ht="29.25" customHeight="1" hidden="1">
      <c r="A1376" s="82" t="s">
        <v>1249</v>
      </c>
      <c r="B1376" s="83" t="s">
        <v>1250</v>
      </c>
      <c r="C1376" s="85"/>
      <c r="D1376" s="85"/>
      <c r="E1376" s="85"/>
      <c r="F1376" s="22">
        <f t="shared" si="41"/>
      </c>
    </row>
    <row r="1377" spans="1:6" ht="29.25" customHeight="1" hidden="1">
      <c r="A1377" s="82" t="s">
        <v>1251</v>
      </c>
      <c r="B1377" s="83" t="s">
        <v>1252</v>
      </c>
      <c r="C1377" s="85"/>
      <c r="D1377" s="85"/>
      <c r="E1377" s="85"/>
      <c r="F1377" s="22">
        <f t="shared" si="41"/>
      </c>
    </row>
    <row r="1378" spans="1:6" ht="29.25" customHeight="1" hidden="1">
      <c r="A1378" s="82" t="s">
        <v>1253</v>
      </c>
      <c r="B1378" s="83" t="s">
        <v>1254</v>
      </c>
      <c r="C1378" s="85"/>
      <c r="D1378" s="85"/>
      <c r="E1378" s="85"/>
      <c r="F1378" s="22">
        <f t="shared" si="41"/>
      </c>
    </row>
    <row r="1379" spans="1:6" ht="29.25" customHeight="1" hidden="1">
      <c r="A1379" s="82" t="s">
        <v>1255</v>
      </c>
      <c r="B1379" s="83" t="s">
        <v>1256</v>
      </c>
      <c r="C1379" s="85"/>
      <c r="D1379" s="85"/>
      <c r="E1379" s="85"/>
      <c r="F1379" s="22">
        <f t="shared" si="41"/>
      </c>
    </row>
    <row r="1380" spans="1:6" ht="29.25" customHeight="1" hidden="1">
      <c r="A1380" s="82" t="s">
        <v>1257</v>
      </c>
      <c r="B1380" s="83" t="s">
        <v>1258</v>
      </c>
      <c r="C1380" s="85"/>
      <c r="D1380" s="85"/>
      <c r="E1380" s="85"/>
      <c r="F1380" s="22">
        <f t="shared" si="41"/>
      </c>
    </row>
    <row r="1381" spans="1:6" ht="29.25" customHeight="1" hidden="1">
      <c r="A1381" s="82" t="s">
        <v>1259</v>
      </c>
      <c r="B1381" s="83" t="s">
        <v>1260</v>
      </c>
      <c r="C1381" s="85"/>
      <c r="D1381" s="85"/>
      <c r="E1381" s="85"/>
      <c r="F1381" s="22">
        <f t="shared" si="41"/>
      </c>
    </row>
    <row r="1382" spans="1:6" ht="29.25" customHeight="1" hidden="1">
      <c r="A1382" s="82" t="s">
        <v>1261</v>
      </c>
      <c r="B1382" s="83" t="s">
        <v>1262</v>
      </c>
      <c r="C1382" s="85"/>
      <c r="D1382" s="85"/>
      <c r="E1382" s="85"/>
      <c r="F1382" s="22">
        <f t="shared" si="41"/>
      </c>
    </row>
    <row r="1383" spans="1:6" ht="29.25" customHeight="1" hidden="1">
      <c r="A1383" s="82" t="s">
        <v>1263</v>
      </c>
      <c r="B1383" s="83" t="s">
        <v>1264</v>
      </c>
      <c r="C1383" s="85"/>
      <c r="D1383" s="85"/>
      <c r="E1383" s="85"/>
      <c r="F1383" s="22">
        <f t="shared" si="41"/>
      </c>
    </row>
    <row r="1384" spans="1:6" ht="29.25" customHeight="1" hidden="1">
      <c r="A1384" s="82" t="s">
        <v>1265</v>
      </c>
      <c r="B1384" s="83" t="s">
        <v>1266</v>
      </c>
      <c r="C1384" s="85"/>
      <c r="D1384" s="85"/>
      <c r="E1384" s="85"/>
      <c r="F1384" s="22">
        <f t="shared" si="41"/>
      </c>
    </row>
    <row r="1385" spans="1:6" ht="29.25" customHeight="1" hidden="1">
      <c r="A1385" s="82" t="s">
        <v>1267</v>
      </c>
      <c r="B1385" s="83" t="s">
        <v>1268</v>
      </c>
      <c r="C1385" s="85"/>
      <c r="D1385" s="85"/>
      <c r="E1385" s="85"/>
      <c r="F1385" s="22">
        <f t="shared" si="41"/>
      </c>
    </row>
    <row r="1386" spans="1:6" ht="29.25" customHeight="1" hidden="1">
      <c r="A1386" s="82" t="s">
        <v>1269</v>
      </c>
      <c r="B1386" s="83" t="s">
        <v>1270</v>
      </c>
      <c r="C1386" s="85"/>
      <c r="D1386" s="85"/>
      <c r="E1386" s="85"/>
      <c r="F1386" s="22">
        <f t="shared" si="41"/>
      </c>
    </row>
    <row r="1387" spans="1:6" ht="29.25" customHeight="1" hidden="1">
      <c r="A1387" s="86" t="s">
        <v>1271</v>
      </c>
      <c r="B1387" s="83" t="s">
        <v>1272</v>
      </c>
      <c r="C1387" s="85"/>
      <c r="D1387" s="85"/>
      <c r="E1387" s="85"/>
      <c r="F1387" s="22">
        <f t="shared" si="41"/>
      </c>
    </row>
    <row r="1388" spans="1:6" ht="29.25" customHeight="1" hidden="1">
      <c r="A1388" s="82" t="s">
        <v>1273</v>
      </c>
      <c r="B1388" s="83" t="s">
        <v>1274</v>
      </c>
      <c r="C1388" s="85"/>
      <c r="D1388" s="85"/>
      <c r="E1388" s="85"/>
      <c r="F1388" s="22">
        <f t="shared" si="41"/>
      </c>
    </row>
    <row r="1389" spans="1:6" ht="29.25" customHeight="1" hidden="1">
      <c r="A1389" s="82" t="s">
        <v>1275</v>
      </c>
      <c r="B1389" s="83" t="s">
        <v>1276</v>
      </c>
      <c r="C1389" s="85"/>
      <c r="D1389" s="85"/>
      <c r="E1389" s="85"/>
      <c r="F1389" s="22">
        <f t="shared" si="41"/>
      </c>
    </row>
    <row r="1390" spans="1:6" ht="29.25" customHeight="1" hidden="1">
      <c r="A1390" s="82" t="s">
        <v>1277</v>
      </c>
      <c r="B1390" s="83" t="s">
        <v>1278</v>
      </c>
      <c r="C1390" s="85"/>
      <c r="D1390" s="85"/>
      <c r="E1390" s="85"/>
      <c r="F1390" s="22">
        <f t="shared" si="41"/>
      </c>
    </row>
    <row r="1391" spans="1:6" ht="29.25" customHeight="1" hidden="1">
      <c r="A1391" s="82" t="s">
        <v>1279</v>
      </c>
      <c r="B1391" s="83" t="s">
        <v>1280</v>
      </c>
      <c r="C1391" s="85"/>
      <c r="D1391" s="85"/>
      <c r="E1391" s="85"/>
      <c r="F1391" s="22">
        <f t="shared" si="41"/>
      </c>
    </row>
    <row r="1392" spans="1:6" ht="29.25" customHeight="1" hidden="1">
      <c r="A1392" s="86" t="s">
        <v>1281</v>
      </c>
      <c r="B1392" s="83" t="s">
        <v>1282</v>
      </c>
      <c r="C1392" s="85"/>
      <c r="D1392" s="85"/>
      <c r="E1392" s="85"/>
      <c r="F1392" s="22">
        <f t="shared" si="41"/>
      </c>
    </row>
    <row r="1393" spans="1:6" ht="29.25" customHeight="1" hidden="1">
      <c r="A1393" s="82" t="s">
        <v>1283</v>
      </c>
      <c r="B1393" s="83" t="s">
        <v>1284</v>
      </c>
      <c r="C1393" s="85"/>
      <c r="D1393" s="85"/>
      <c r="E1393" s="85"/>
      <c r="F1393" s="22">
        <f t="shared" si="41"/>
      </c>
    </row>
    <row r="1394" spans="1:6" ht="29.25" customHeight="1" hidden="1">
      <c r="A1394" s="82" t="s">
        <v>1285</v>
      </c>
      <c r="B1394" s="83" t="s">
        <v>1286</v>
      </c>
      <c r="C1394" s="85"/>
      <c r="D1394" s="85"/>
      <c r="E1394" s="85"/>
      <c r="F1394" s="22">
        <f t="shared" si="41"/>
      </c>
    </row>
    <row r="1395" spans="1:6" ht="29.25" customHeight="1" hidden="1">
      <c r="A1395" s="82" t="s">
        <v>1287</v>
      </c>
      <c r="B1395" s="83" t="s">
        <v>1288</v>
      </c>
      <c r="C1395" s="85"/>
      <c r="D1395" s="85"/>
      <c r="E1395" s="85"/>
      <c r="F1395" s="22">
        <f t="shared" si="41"/>
      </c>
    </row>
    <row r="1396" spans="1:6" ht="29.25" customHeight="1" hidden="1">
      <c r="A1396" s="82" t="s">
        <v>1289</v>
      </c>
      <c r="B1396" s="83" t="s">
        <v>1290</v>
      </c>
      <c r="C1396" s="85"/>
      <c r="D1396" s="85"/>
      <c r="E1396" s="85"/>
      <c r="F1396" s="22">
        <f t="shared" si="41"/>
      </c>
    </row>
    <row r="1397" spans="1:6" ht="29.25" customHeight="1" hidden="1">
      <c r="A1397" s="82" t="s">
        <v>1291</v>
      </c>
      <c r="B1397" s="83" t="s">
        <v>1292</v>
      </c>
      <c r="C1397" s="85"/>
      <c r="D1397" s="85"/>
      <c r="E1397" s="85"/>
      <c r="F1397" s="22">
        <f t="shared" si="41"/>
      </c>
    </row>
    <row r="1398" spans="1:6" ht="29.25" customHeight="1" hidden="1">
      <c r="A1398" s="82">
        <v>2300324</v>
      </c>
      <c r="B1398" s="83" t="s">
        <v>1293</v>
      </c>
      <c r="C1398" s="85"/>
      <c r="D1398" s="85"/>
      <c r="E1398" s="85"/>
      <c r="F1398" s="22">
        <f t="shared" si="41"/>
      </c>
    </row>
    <row r="1399" spans="1:6" ht="29.25" customHeight="1" hidden="1">
      <c r="A1399" s="138" t="s">
        <v>1294</v>
      </c>
      <c r="B1399" s="83" t="s">
        <v>1295</v>
      </c>
      <c r="C1399" s="85"/>
      <c r="D1399" s="85"/>
      <c r="E1399" s="85"/>
      <c r="F1399" s="22">
        <f t="shared" si="41"/>
      </c>
    </row>
    <row r="1400" spans="1:6" ht="29.25" customHeight="1">
      <c r="A1400" s="143" t="s">
        <v>1296</v>
      </c>
      <c r="B1400" s="92" t="s">
        <v>1297</v>
      </c>
      <c r="C1400" s="85">
        <f>SUM(C1401:C1402)</f>
        <v>4295</v>
      </c>
      <c r="D1400" s="85">
        <f>SUM(D1401:D1402)</f>
        <v>5265</v>
      </c>
      <c r="E1400" s="85">
        <f>D1400-C1400</f>
        <v>970</v>
      </c>
      <c r="F1400" s="22">
        <f t="shared" si="41"/>
        <v>22.58440046565774</v>
      </c>
    </row>
    <row r="1401" spans="1:6" ht="29.25" customHeight="1" hidden="1">
      <c r="A1401" s="144" t="s">
        <v>1298</v>
      </c>
      <c r="B1401" s="92" t="s">
        <v>1299</v>
      </c>
      <c r="C1401" s="85"/>
      <c r="D1401" s="85"/>
      <c r="E1401" s="85"/>
      <c r="F1401" s="22">
        <f t="shared" si="41"/>
      </c>
    </row>
    <row r="1402" spans="1:6" ht="29.25" customHeight="1">
      <c r="A1402" s="143" t="s">
        <v>1300</v>
      </c>
      <c r="B1402" s="92" t="s">
        <v>1301</v>
      </c>
      <c r="C1402" s="120">
        <v>4295</v>
      </c>
      <c r="D1402" s="85">
        <v>5265</v>
      </c>
      <c r="E1402" s="85">
        <f>D1402-C1402</f>
        <v>970</v>
      </c>
      <c r="F1402" s="22">
        <f t="shared" si="41"/>
        <v>22.58440046565774</v>
      </c>
    </row>
    <row r="1403" spans="1:6" ht="29.25" customHeight="1" hidden="1">
      <c r="A1403" s="138">
        <v>23008</v>
      </c>
      <c r="B1403" s="83" t="s">
        <v>1302</v>
      </c>
      <c r="C1403" s="85"/>
      <c r="D1403" s="85"/>
      <c r="E1403" s="85"/>
      <c r="F1403" s="22">
        <f t="shared" si="41"/>
      </c>
    </row>
    <row r="1404" spans="1:6" ht="29.25" customHeight="1">
      <c r="A1404" s="142">
        <v>23009</v>
      </c>
      <c r="B1404" s="92" t="s">
        <v>1303</v>
      </c>
      <c r="C1404" s="85">
        <v>4032</v>
      </c>
      <c r="D1404" s="99">
        <v>3092</v>
      </c>
      <c r="E1404" s="85">
        <f>D1404-C1404</f>
        <v>-940</v>
      </c>
      <c r="F1404" s="22">
        <f t="shared" si="41"/>
        <v>-23.313492063492063</v>
      </c>
    </row>
    <row r="1405" spans="1:6" ht="29.25" customHeight="1" hidden="1">
      <c r="A1405" s="82" t="s">
        <v>1304</v>
      </c>
      <c r="B1405" s="92" t="s">
        <v>1305</v>
      </c>
      <c r="C1405" s="85"/>
      <c r="D1405" s="85"/>
      <c r="E1405" s="85"/>
      <c r="F1405" s="22">
        <f t="shared" si="41"/>
      </c>
    </row>
    <row r="1406" spans="1:6" ht="35.25" customHeight="1" hidden="1">
      <c r="A1406" s="82">
        <v>2301101</v>
      </c>
      <c r="B1406" s="83" t="s">
        <v>1306</v>
      </c>
      <c r="C1406" s="85"/>
      <c r="D1406" s="85"/>
      <c r="E1406" s="85"/>
      <c r="F1406" s="22">
        <f t="shared" si="41"/>
      </c>
    </row>
    <row r="1407" spans="1:6" ht="35.25" customHeight="1" hidden="1">
      <c r="A1407" s="145">
        <v>230110101</v>
      </c>
      <c r="B1407" s="83" t="s">
        <v>1307</v>
      </c>
      <c r="C1407" s="85"/>
      <c r="D1407" s="85"/>
      <c r="E1407" s="85"/>
      <c r="F1407" s="22">
        <f t="shared" si="41"/>
      </c>
    </row>
    <row r="1408" spans="1:6" ht="35.25" customHeight="1" hidden="1">
      <c r="A1408" s="145">
        <v>230110102</v>
      </c>
      <c r="B1408" s="83" t="s">
        <v>1308</v>
      </c>
      <c r="C1408" s="85"/>
      <c r="D1408" s="85"/>
      <c r="E1408" s="85"/>
      <c r="F1408" s="22">
        <f t="shared" si="41"/>
      </c>
    </row>
    <row r="1409" spans="1:6" ht="35.25" customHeight="1" hidden="1">
      <c r="A1409" s="145">
        <v>230110103</v>
      </c>
      <c r="B1409" s="83" t="s">
        <v>1309</v>
      </c>
      <c r="C1409" s="85"/>
      <c r="D1409" s="85"/>
      <c r="E1409" s="85"/>
      <c r="F1409" s="22">
        <f t="shared" si="41"/>
      </c>
    </row>
    <row r="1410" spans="1:6" ht="35.25" customHeight="1" hidden="1">
      <c r="A1410" s="145">
        <v>230110104</v>
      </c>
      <c r="B1410" s="83" t="s">
        <v>1310</v>
      </c>
      <c r="C1410" s="85"/>
      <c r="D1410" s="85"/>
      <c r="E1410" s="85"/>
      <c r="F1410" s="22">
        <f t="shared" si="41"/>
      </c>
    </row>
    <row r="1411" spans="1:6" ht="35.25" customHeight="1" hidden="1">
      <c r="A1411" s="146">
        <v>23013</v>
      </c>
      <c r="B1411" s="83" t="s">
        <v>1311</v>
      </c>
      <c r="C1411" s="85"/>
      <c r="D1411" s="85"/>
      <c r="E1411" s="85"/>
      <c r="F1411" s="22">
        <f t="shared" si="41"/>
      </c>
    </row>
    <row r="1412" spans="1:6" ht="30" customHeight="1">
      <c r="A1412" s="142">
        <v>23015</v>
      </c>
      <c r="B1412" s="83" t="s">
        <v>1312</v>
      </c>
      <c r="C1412" s="85">
        <v>62</v>
      </c>
      <c r="D1412" s="85">
        <v>48</v>
      </c>
      <c r="E1412" s="85">
        <f>D1412-C1412</f>
        <v>-14</v>
      </c>
      <c r="F1412" s="22">
        <f t="shared" si="41"/>
        <v>-22.58064516129032</v>
      </c>
    </row>
    <row r="1413" spans="1:6" ht="29.25" customHeight="1" hidden="1">
      <c r="A1413" s="138">
        <v>23016</v>
      </c>
      <c r="B1413" s="83" t="s">
        <v>1313</v>
      </c>
      <c r="C1413" s="85"/>
      <c r="D1413" s="85"/>
      <c r="E1413" s="85"/>
      <c r="F1413" s="22">
        <f t="shared" si="41"/>
      </c>
    </row>
    <row r="1414" spans="1:6" ht="29.25" customHeight="1">
      <c r="A1414" s="212">
        <v>231</v>
      </c>
      <c r="B1414" s="160" t="s">
        <v>1314</v>
      </c>
      <c r="C1414" s="85">
        <v>3450</v>
      </c>
      <c r="D1414" s="85">
        <v>9347</v>
      </c>
      <c r="E1414" s="85">
        <f>D1414-C1414</f>
        <v>5897</v>
      </c>
      <c r="F1414" s="22">
        <f t="shared" si="41"/>
        <v>170.92753623188406</v>
      </c>
    </row>
    <row r="1415" spans="1:6" ht="29.25" customHeight="1">
      <c r="A1415" s="139"/>
      <c r="B1415" s="213" t="s">
        <v>1315</v>
      </c>
      <c r="C1415" s="141">
        <f>SUM(C1333:C1334,C1414)</f>
        <v>188530</v>
      </c>
      <c r="D1415" s="211">
        <f>SUM(D1333:D1334,D1414)</f>
        <v>188463</v>
      </c>
      <c r="E1415" s="97">
        <f>D1415-C1415</f>
        <v>-67</v>
      </c>
      <c r="F1415" s="29">
        <f t="shared" si="41"/>
        <v>-0.03553811064552061</v>
      </c>
    </row>
    <row r="1420" ht="13.5" customHeight="1">
      <c r="D1420" s="214"/>
    </row>
    <row r="1421" ht="13.5" customHeight="1">
      <c r="D1421" s="214"/>
    </row>
    <row r="1422" ht="13.5" customHeight="1">
      <c r="D1422" s="214"/>
    </row>
    <row r="1423" ht="13.5" customHeight="1">
      <c r="D1423" s="214"/>
    </row>
    <row r="1424" ht="13.5" customHeight="1">
      <c r="D1424" s="214"/>
    </row>
    <row r="1425" ht="13.5" customHeight="1">
      <c r="D1425" s="214"/>
    </row>
    <row r="1426" ht="13.5" customHeight="1">
      <c r="D1426" s="214"/>
    </row>
    <row r="1427" ht="13.5" customHeight="1">
      <c r="D1427" s="214"/>
    </row>
    <row r="1428" ht="13.5" customHeight="1">
      <c r="D1428" s="214"/>
    </row>
    <row r="1429" ht="13.5" customHeight="1">
      <c r="D1429" s="214"/>
    </row>
    <row r="1430" ht="13.5" customHeight="1">
      <c r="D1430" s="214"/>
    </row>
    <row r="1431" ht="13.5" customHeight="1">
      <c r="D1431" s="214"/>
    </row>
    <row r="1432" ht="13.5" customHeight="1">
      <c r="D1432" s="214"/>
    </row>
    <row r="1433" ht="13.5" customHeight="1">
      <c r="D1433" s="214"/>
    </row>
    <row r="1434" ht="13.5" customHeight="1">
      <c r="D1434" s="214"/>
    </row>
    <row r="1435" ht="13.5" customHeight="1">
      <c r="D1435" s="214"/>
    </row>
    <row r="1436" ht="13.5" customHeight="1">
      <c r="D1436" s="214"/>
    </row>
    <row r="1437" ht="13.5" customHeight="1">
      <c r="D1437" s="214"/>
    </row>
    <row r="1438" ht="13.5" customHeight="1">
      <c r="D1438" s="214"/>
    </row>
    <row r="1439" ht="13.5" customHeight="1">
      <c r="D1439" s="214"/>
    </row>
    <row r="1440" ht="13.5" customHeight="1">
      <c r="D1440" s="214"/>
    </row>
    <row r="1441" ht="13.5" customHeight="1">
      <c r="D1441" s="214"/>
    </row>
    <row r="1442" ht="13.5" customHeight="1">
      <c r="D1442" s="214"/>
    </row>
    <row r="1443" ht="13.5" customHeight="1">
      <c r="D1443" s="214"/>
    </row>
  </sheetData>
  <sheetProtection/>
  <autoFilter ref="A5:F1415"/>
  <mergeCells count="6">
    <mergeCell ref="A2:F2"/>
    <mergeCell ref="E4:F4"/>
    <mergeCell ref="A4:A5"/>
    <mergeCell ref="B4:B5"/>
    <mergeCell ref="C4:C5"/>
    <mergeCell ref="D4:D5"/>
  </mergeCells>
  <printOptions horizontalCentered="1"/>
  <pageMargins left="0.54" right="0.34" top="0.37" bottom="0.37" header="0.17" footer="0.17"/>
  <pageSetup firstPageNumber="23" useFirstPageNumber="1" fitToHeight="0" horizontalDpi="600" verticalDpi="600" orientation="portrait" paperSize="9" scale="75"/>
  <headerFooter alignWithMargins="0">
    <oddFooter>&amp;C&amp;"宋体"&amp;14- &amp;P -</oddFooter>
  </headerFooter>
</worksheet>
</file>

<file path=xl/worksheets/sheet3.xml><?xml version="1.0" encoding="utf-8"?>
<worksheet xmlns="http://schemas.openxmlformats.org/spreadsheetml/2006/main" xmlns:r="http://schemas.openxmlformats.org/officeDocument/2006/relationships">
  <dimension ref="A1:G337"/>
  <sheetViews>
    <sheetView showGridLines="0" zoomScale="90" zoomScaleNormal="90" workbookViewId="0" topLeftCell="A1">
      <pane xSplit="1" ySplit="5" topLeftCell="B12" activePane="bottomRight" state="frozen"/>
      <selection pane="bottomRight" activeCell="E330" sqref="E330"/>
    </sheetView>
  </sheetViews>
  <sheetFormatPr defaultColWidth="9.140625" defaultRowHeight="13.5" customHeight="1"/>
  <cols>
    <col min="1" max="1" width="15.28125" style="64" customWidth="1"/>
    <col min="2" max="2" width="46.7109375" style="65" customWidth="1"/>
    <col min="3" max="6" width="15.7109375" style="67" customWidth="1"/>
    <col min="7" max="250" width="10.28125" style="0" customWidth="1"/>
    <col min="251" max="251" width="10.28125" style="0" bestFit="1" customWidth="1"/>
  </cols>
  <sheetData>
    <row r="1" spans="1:6" ht="18" customHeight="1">
      <c r="A1" s="35" t="s">
        <v>1316</v>
      </c>
      <c r="B1" s="68"/>
      <c r="C1" s="70"/>
      <c r="D1" s="70"/>
      <c r="E1" s="70"/>
      <c r="F1" s="70"/>
    </row>
    <row r="2" spans="1:6" ht="37.5" customHeight="1">
      <c r="A2" s="71" t="s">
        <v>1317</v>
      </c>
      <c r="B2" s="71"/>
      <c r="C2" s="71"/>
      <c r="D2" s="71"/>
      <c r="E2" s="71"/>
      <c r="F2" s="71"/>
    </row>
    <row r="3" spans="2:6" ht="22.5" customHeight="1">
      <c r="B3" s="73"/>
      <c r="C3" s="73"/>
      <c r="D3" s="73"/>
      <c r="E3" s="116" t="s">
        <v>132</v>
      </c>
      <c r="F3" s="75"/>
    </row>
    <row r="4" spans="1:6" ht="31.5" customHeight="1">
      <c r="A4" s="76" t="s">
        <v>133</v>
      </c>
      <c r="B4" s="195" t="s">
        <v>1318</v>
      </c>
      <c r="C4" s="78" t="s">
        <v>5</v>
      </c>
      <c r="D4" s="79" t="s">
        <v>6</v>
      </c>
      <c r="E4" s="14" t="s">
        <v>7</v>
      </c>
      <c r="F4" s="15"/>
    </row>
    <row r="5" spans="1:6" ht="31.5" customHeight="1">
      <c r="A5" s="80"/>
      <c r="B5" s="81"/>
      <c r="C5" s="81"/>
      <c r="D5" s="81"/>
      <c r="E5" s="81" t="s">
        <v>135</v>
      </c>
      <c r="F5" s="81" t="s">
        <v>136</v>
      </c>
    </row>
    <row r="6" spans="1:6" ht="30" customHeight="1" hidden="1">
      <c r="A6" s="82" t="s">
        <v>1319</v>
      </c>
      <c r="B6" s="83" t="s">
        <v>1320</v>
      </c>
      <c r="C6" s="85"/>
      <c r="D6" s="84"/>
      <c r="E6" s="85"/>
      <c r="F6" s="22">
        <f aca="true" t="shared" si="0" ref="F6:F69">IF(AND((D6-C6)&lt;&gt;0,C6&lt;&gt;0),(D6-C6)/C6*100,"")</f>
      </c>
    </row>
    <row r="7" spans="1:6" ht="30" customHeight="1" hidden="1">
      <c r="A7" s="82" t="s">
        <v>1321</v>
      </c>
      <c r="B7" s="83" t="s">
        <v>1322</v>
      </c>
      <c r="C7" s="85"/>
      <c r="D7" s="84"/>
      <c r="E7" s="85"/>
      <c r="F7" s="22">
        <f t="shared" si="0"/>
      </c>
    </row>
    <row r="8" spans="1:6" ht="30" customHeight="1" hidden="1">
      <c r="A8" s="82" t="s">
        <v>1323</v>
      </c>
      <c r="B8" s="83" t="s">
        <v>1324</v>
      </c>
      <c r="C8" s="85"/>
      <c r="D8" s="84"/>
      <c r="E8" s="85"/>
      <c r="F8" s="22">
        <f t="shared" si="0"/>
      </c>
    </row>
    <row r="9" spans="1:6" ht="30" customHeight="1" hidden="1">
      <c r="A9" s="82" t="s">
        <v>1325</v>
      </c>
      <c r="B9" s="83" t="s">
        <v>1326</v>
      </c>
      <c r="C9" s="85"/>
      <c r="D9" s="84"/>
      <c r="E9" s="85"/>
      <c r="F9" s="22">
        <f t="shared" si="0"/>
      </c>
    </row>
    <row r="10" spans="1:6" ht="30" customHeight="1" hidden="1">
      <c r="A10" s="82" t="s">
        <v>1327</v>
      </c>
      <c r="B10" s="83" t="s">
        <v>1328</v>
      </c>
      <c r="C10" s="85"/>
      <c r="D10" s="84"/>
      <c r="E10" s="85"/>
      <c r="F10" s="22">
        <f t="shared" si="0"/>
      </c>
    </row>
    <row r="11" spans="1:6" ht="30" customHeight="1" hidden="1">
      <c r="A11" s="82" t="s">
        <v>1329</v>
      </c>
      <c r="B11" s="83" t="s">
        <v>1330</v>
      </c>
      <c r="C11" s="85"/>
      <c r="D11" s="84"/>
      <c r="E11" s="85"/>
      <c r="F11" s="22">
        <f t="shared" si="0"/>
      </c>
    </row>
    <row r="12" spans="1:6" ht="30" customHeight="1">
      <c r="A12" s="82">
        <v>1030148</v>
      </c>
      <c r="B12" s="196" t="s">
        <v>1331</v>
      </c>
      <c r="C12" s="84">
        <f>SUM(C13:C17)</f>
        <v>15452</v>
      </c>
      <c r="D12" s="107">
        <f>SUM(D13:D17)</f>
        <v>9574</v>
      </c>
      <c r="E12" s="85">
        <f aca="true" t="shared" si="1" ref="E12:E17">D12-C12</f>
        <v>-5878</v>
      </c>
      <c r="F12" s="22">
        <f t="shared" si="0"/>
        <v>-38.04038312192596</v>
      </c>
    </row>
    <row r="13" spans="1:6" ht="30" customHeight="1">
      <c r="A13" s="82">
        <v>103014801</v>
      </c>
      <c r="B13" s="83" t="s">
        <v>1332</v>
      </c>
      <c r="C13" s="84">
        <v>7028</v>
      </c>
      <c r="D13" s="107">
        <v>9970</v>
      </c>
      <c r="E13" s="85">
        <f t="shared" si="1"/>
        <v>2942</v>
      </c>
      <c r="F13" s="22">
        <f t="shared" si="0"/>
        <v>41.86112692088788</v>
      </c>
    </row>
    <row r="14" spans="1:6" ht="30" customHeight="1">
      <c r="A14" s="82">
        <v>103014802</v>
      </c>
      <c r="B14" s="83" t="s">
        <v>1333</v>
      </c>
      <c r="C14" s="84">
        <v>15</v>
      </c>
      <c r="D14" s="107">
        <v>87</v>
      </c>
      <c r="E14" s="85">
        <f t="shared" si="1"/>
        <v>72</v>
      </c>
      <c r="F14" s="22">
        <f t="shared" si="0"/>
        <v>480</v>
      </c>
    </row>
    <row r="15" spans="1:6" ht="30" customHeight="1" hidden="1">
      <c r="A15" s="82" t="s">
        <v>1334</v>
      </c>
      <c r="B15" s="83" t="s">
        <v>1335</v>
      </c>
      <c r="C15" s="84"/>
      <c r="D15" s="107"/>
      <c r="E15" s="85"/>
      <c r="F15" s="22">
        <f t="shared" si="0"/>
      </c>
    </row>
    <row r="16" spans="1:6" ht="30" customHeight="1">
      <c r="A16" s="82">
        <v>103014898</v>
      </c>
      <c r="B16" s="83" t="s">
        <v>1336</v>
      </c>
      <c r="C16" s="84">
        <v>-91</v>
      </c>
      <c r="D16" s="107">
        <v>0</v>
      </c>
      <c r="E16" s="85">
        <f t="shared" si="1"/>
        <v>91</v>
      </c>
      <c r="F16" s="22">
        <f t="shared" si="0"/>
        <v>-100</v>
      </c>
    </row>
    <row r="17" spans="1:6" ht="30" customHeight="1">
      <c r="A17" s="82" t="s">
        <v>1337</v>
      </c>
      <c r="B17" s="83" t="s">
        <v>1338</v>
      </c>
      <c r="C17" s="84">
        <v>8500</v>
      </c>
      <c r="D17" s="107">
        <v>-483</v>
      </c>
      <c r="E17" s="85">
        <f t="shared" si="1"/>
        <v>-8983</v>
      </c>
      <c r="F17" s="22">
        <f t="shared" si="0"/>
        <v>-105.68235294117648</v>
      </c>
    </row>
    <row r="18" spans="1:6" ht="30" customHeight="1" hidden="1">
      <c r="A18" s="86" t="s">
        <v>1339</v>
      </c>
      <c r="B18" s="87" t="s">
        <v>1340</v>
      </c>
      <c r="C18" s="84"/>
      <c r="D18" s="107"/>
      <c r="E18" s="85"/>
      <c r="F18" s="22">
        <f t="shared" si="0"/>
      </c>
    </row>
    <row r="19" spans="1:6" ht="30" customHeight="1" hidden="1">
      <c r="A19" s="86" t="s">
        <v>1341</v>
      </c>
      <c r="B19" s="87" t="s">
        <v>1342</v>
      </c>
      <c r="C19" s="84"/>
      <c r="D19" s="107"/>
      <c r="E19" s="85"/>
      <c r="F19" s="22">
        <f t="shared" si="0"/>
      </c>
    </row>
    <row r="20" spans="1:6" ht="30" customHeight="1" hidden="1">
      <c r="A20" s="86" t="s">
        <v>1343</v>
      </c>
      <c r="B20" s="87" t="s">
        <v>1344</v>
      </c>
      <c r="C20" s="84"/>
      <c r="D20" s="107"/>
      <c r="E20" s="85"/>
      <c r="F20" s="22">
        <f t="shared" si="0"/>
      </c>
    </row>
    <row r="21" spans="1:6" ht="30" customHeight="1" hidden="1">
      <c r="A21" s="86" t="s">
        <v>1345</v>
      </c>
      <c r="B21" s="87" t="s">
        <v>1346</v>
      </c>
      <c r="C21" s="84"/>
      <c r="D21" s="107"/>
      <c r="E21" s="85"/>
      <c r="F21" s="22">
        <f t="shared" si="0"/>
      </c>
    </row>
    <row r="22" spans="1:6" ht="30" customHeight="1" hidden="1">
      <c r="A22" s="86" t="s">
        <v>1347</v>
      </c>
      <c r="B22" s="87" t="s">
        <v>1348</v>
      </c>
      <c r="C22" s="84"/>
      <c r="D22" s="107"/>
      <c r="E22" s="85"/>
      <c r="F22" s="22">
        <f t="shared" si="0"/>
      </c>
    </row>
    <row r="23" spans="1:6" ht="30" customHeight="1" hidden="1">
      <c r="A23" s="86" t="s">
        <v>1349</v>
      </c>
      <c r="B23" s="87" t="s">
        <v>1350</v>
      </c>
      <c r="C23" s="84"/>
      <c r="D23" s="107"/>
      <c r="E23" s="85"/>
      <c r="F23" s="22">
        <f t="shared" si="0"/>
      </c>
    </row>
    <row r="24" spans="1:6" ht="30" customHeight="1" hidden="1">
      <c r="A24" s="86" t="s">
        <v>1351</v>
      </c>
      <c r="B24" s="87" t="s">
        <v>1352</v>
      </c>
      <c r="C24" s="84"/>
      <c r="D24" s="107"/>
      <c r="E24" s="85"/>
      <c r="F24" s="22">
        <f t="shared" si="0"/>
      </c>
    </row>
    <row r="25" spans="1:6" ht="30" customHeight="1" hidden="1">
      <c r="A25" s="82" t="s">
        <v>1353</v>
      </c>
      <c r="B25" s="83" t="s">
        <v>1354</v>
      </c>
      <c r="C25" s="84"/>
      <c r="D25" s="107"/>
      <c r="E25" s="85"/>
      <c r="F25" s="22">
        <f t="shared" si="0"/>
      </c>
    </row>
    <row r="26" spans="1:6" ht="30" customHeight="1">
      <c r="A26" s="82" t="s">
        <v>1355</v>
      </c>
      <c r="B26" s="83" t="s">
        <v>1356</v>
      </c>
      <c r="C26" s="84">
        <v>96</v>
      </c>
      <c r="D26" s="107">
        <v>101</v>
      </c>
      <c r="E26" s="85">
        <f>D26-C26</f>
        <v>5</v>
      </c>
      <c r="F26" s="22">
        <f t="shared" si="0"/>
        <v>5.208333333333334</v>
      </c>
    </row>
    <row r="27" spans="1:6" ht="30" customHeight="1" hidden="1">
      <c r="A27" s="82" t="s">
        <v>1357</v>
      </c>
      <c r="B27" s="83" t="s">
        <v>1358</v>
      </c>
      <c r="C27" s="84"/>
      <c r="D27" s="107"/>
      <c r="E27" s="85"/>
      <c r="F27" s="22">
        <f t="shared" si="0"/>
      </c>
    </row>
    <row r="28" spans="1:6" ht="30" customHeight="1" hidden="1">
      <c r="A28" s="82">
        <v>103018003</v>
      </c>
      <c r="B28" s="83" t="s">
        <v>1359</v>
      </c>
      <c r="C28" s="84"/>
      <c r="D28" s="107"/>
      <c r="E28" s="85"/>
      <c r="F28" s="22">
        <f t="shared" si="0"/>
      </c>
    </row>
    <row r="29" spans="1:6" ht="30" customHeight="1" hidden="1">
      <c r="A29" s="82">
        <v>103018004</v>
      </c>
      <c r="B29" s="83" t="s">
        <v>1360</v>
      </c>
      <c r="C29" s="84"/>
      <c r="D29" s="107"/>
      <c r="E29" s="85"/>
      <c r="F29" s="22">
        <f t="shared" si="0"/>
      </c>
    </row>
    <row r="30" spans="1:6" ht="30" customHeight="1" hidden="1">
      <c r="A30" s="82">
        <v>103018005</v>
      </c>
      <c r="B30" s="83" t="s">
        <v>1361</v>
      </c>
      <c r="C30" s="84"/>
      <c r="D30" s="107"/>
      <c r="E30" s="85"/>
      <c r="F30" s="22">
        <f t="shared" si="0"/>
      </c>
    </row>
    <row r="31" spans="1:6" ht="30" customHeight="1" hidden="1">
      <c r="A31" s="82">
        <v>103018006</v>
      </c>
      <c r="B31" s="83" t="s">
        <v>1362</v>
      </c>
      <c r="C31" s="84"/>
      <c r="D31" s="107"/>
      <c r="E31" s="85"/>
      <c r="F31" s="22">
        <f t="shared" si="0"/>
      </c>
    </row>
    <row r="32" spans="1:6" ht="30" customHeight="1" hidden="1">
      <c r="A32" s="82">
        <v>103018007</v>
      </c>
      <c r="B32" s="83" t="s">
        <v>1363</v>
      </c>
      <c r="C32" s="84"/>
      <c r="D32" s="107"/>
      <c r="E32" s="85"/>
      <c r="F32" s="22">
        <f t="shared" si="0"/>
      </c>
    </row>
    <row r="33" spans="1:6" ht="30" customHeight="1" hidden="1">
      <c r="A33" s="82" t="s">
        <v>1364</v>
      </c>
      <c r="B33" s="83" t="s">
        <v>1365</v>
      </c>
      <c r="C33" s="84"/>
      <c r="D33" s="107"/>
      <c r="E33" s="85"/>
      <c r="F33" s="22">
        <f t="shared" si="0"/>
      </c>
    </row>
    <row r="34" spans="1:6" ht="30" customHeight="1">
      <c r="A34" s="82" t="s">
        <v>1366</v>
      </c>
      <c r="B34" s="83" t="s">
        <v>1367</v>
      </c>
      <c r="C34" s="84">
        <f>C35</f>
        <v>105</v>
      </c>
      <c r="D34" s="107">
        <f>D35</f>
        <v>249</v>
      </c>
      <c r="E34" s="85">
        <f>D34-C34</f>
        <v>144</v>
      </c>
      <c r="F34" s="22">
        <f t="shared" si="0"/>
        <v>137.14285714285714</v>
      </c>
    </row>
    <row r="35" spans="1:6" ht="30" customHeight="1">
      <c r="A35" s="82">
        <v>103109998</v>
      </c>
      <c r="B35" s="88" t="s">
        <v>1368</v>
      </c>
      <c r="C35" s="84">
        <v>105</v>
      </c>
      <c r="D35" s="107">
        <v>249</v>
      </c>
      <c r="E35" s="85">
        <f>D35-C35</f>
        <v>144</v>
      </c>
      <c r="F35" s="22">
        <f t="shared" si="0"/>
        <v>137.14285714285714</v>
      </c>
    </row>
    <row r="36" spans="1:6" ht="32.25" customHeight="1">
      <c r="A36" s="109"/>
      <c r="B36" s="140" t="s">
        <v>1369</v>
      </c>
      <c r="C36" s="141">
        <f>SUM(C6,C7,C8,C9,C10,C11,C12,C18,C19,C22,C23,C24,C25,C26,C27,C33,C34)</f>
        <v>15653</v>
      </c>
      <c r="D36" s="141">
        <f>SUM(D6,D7,D8,D9,D10,D11,D12,D18,D19,D22,D23,D24,D25,D26,D27,D33,D34)</f>
        <v>9924</v>
      </c>
      <c r="E36" s="97">
        <f>D36-C36</f>
        <v>-5729</v>
      </c>
      <c r="F36" s="29">
        <f t="shared" si="0"/>
        <v>-36.60001277710343</v>
      </c>
    </row>
    <row r="37" spans="1:6" ht="32.25" customHeight="1" hidden="1">
      <c r="A37" s="91" t="s">
        <v>1370</v>
      </c>
      <c r="B37" s="92" t="s">
        <v>1371</v>
      </c>
      <c r="C37" s="85"/>
      <c r="D37" s="85"/>
      <c r="E37" s="85"/>
      <c r="F37" s="22">
        <f t="shared" si="0"/>
      </c>
    </row>
    <row r="38" spans="1:6" ht="32.25" customHeight="1">
      <c r="A38" s="105">
        <v>110</v>
      </c>
      <c r="B38" s="197" t="s">
        <v>42</v>
      </c>
      <c r="C38" s="198">
        <f>SUM(C39,C51,C53,C54,C56)</f>
        <v>60399</v>
      </c>
      <c r="D38" s="198">
        <f>SUM(D39,D51,D53,D54,D56)</f>
        <v>31173</v>
      </c>
      <c r="E38" s="198">
        <f>D38-C38</f>
        <v>-29226</v>
      </c>
      <c r="F38" s="192">
        <f t="shared" si="0"/>
        <v>-48.3882183479859</v>
      </c>
    </row>
    <row r="39" spans="1:6" ht="30" customHeight="1">
      <c r="A39" s="105">
        <v>11004</v>
      </c>
      <c r="B39" s="199" t="s">
        <v>1372</v>
      </c>
      <c r="C39" s="198">
        <f>SUM(C40:C50)</f>
        <v>1021</v>
      </c>
      <c r="D39" s="198">
        <f>SUM(D40:D50)</f>
        <v>1176</v>
      </c>
      <c r="E39" s="198">
        <f>D39-C39</f>
        <v>155</v>
      </c>
      <c r="F39" s="192">
        <f t="shared" si="0"/>
        <v>15.181194906953966</v>
      </c>
    </row>
    <row r="40" spans="1:6" ht="32.25" customHeight="1">
      <c r="A40" s="105">
        <v>1100401</v>
      </c>
      <c r="B40" s="199" t="s">
        <v>1373</v>
      </c>
      <c r="C40" s="198">
        <v>1021</v>
      </c>
      <c r="D40" s="198">
        <v>1176</v>
      </c>
      <c r="E40" s="198">
        <f>D40-C40</f>
        <v>155</v>
      </c>
      <c r="F40" s="192">
        <f t="shared" si="0"/>
        <v>15.181194906953966</v>
      </c>
    </row>
    <row r="41" spans="1:6" ht="32.25" customHeight="1" hidden="1">
      <c r="A41" s="108">
        <v>1100403</v>
      </c>
      <c r="B41" s="199" t="s">
        <v>1374</v>
      </c>
      <c r="C41" s="198">
        <v>0</v>
      </c>
      <c r="D41" s="198">
        <v>0</v>
      </c>
      <c r="E41" s="198">
        <f>D41-C41</f>
        <v>0</v>
      </c>
      <c r="F41" s="192">
        <f t="shared" si="0"/>
      </c>
    </row>
    <row r="42" spans="1:6" ht="32.25" customHeight="1" hidden="1">
      <c r="A42" s="108" t="s">
        <v>1375</v>
      </c>
      <c r="B42" s="200" t="s">
        <v>1376</v>
      </c>
      <c r="C42" s="198"/>
      <c r="D42" s="198"/>
      <c r="E42" s="198"/>
      <c r="F42" s="192">
        <f t="shared" si="0"/>
      </c>
    </row>
    <row r="43" spans="1:6" ht="30.75" customHeight="1" hidden="1">
      <c r="A43" s="108" t="s">
        <v>1377</v>
      </c>
      <c r="B43" s="200" t="s">
        <v>1378</v>
      </c>
      <c r="C43" s="198"/>
      <c r="D43" s="198"/>
      <c r="E43" s="198"/>
      <c r="F43" s="192">
        <f t="shared" si="0"/>
      </c>
    </row>
    <row r="44" spans="1:6" ht="30.75" customHeight="1" hidden="1">
      <c r="A44" s="108" t="s">
        <v>1379</v>
      </c>
      <c r="B44" s="200" t="s">
        <v>1380</v>
      </c>
      <c r="C44" s="198"/>
      <c r="D44" s="198"/>
      <c r="E44" s="198"/>
      <c r="F44" s="192">
        <f t="shared" si="0"/>
      </c>
    </row>
    <row r="45" spans="1:6" ht="30.75" customHeight="1" hidden="1">
      <c r="A45" s="108" t="s">
        <v>1381</v>
      </c>
      <c r="B45" s="200" t="s">
        <v>1009</v>
      </c>
      <c r="C45" s="198"/>
      <c r="D45" s="198"/>
      <c r="E45" s="198"/>
      <c r="F45" s="192">
        <f t="shared" si="0"/>
      </c>
    </row>
    <row r="46" spans="1:6" ht="30.75" customHeight="1" hidden="1">
      <c r="A46" s="108" t="s">
        <v>1382</v>
      </c>
      <c r="B46" s="200" t="s">
        <v>1383</v>
      </c>
      <c r="C46" s="198"/>
      <c r="D46" s="198"/>
      <c r="E46" s="198"/>
      <c r="F46" s="192">
        <f t="shared" si="0"/>
      </c>
    </row>
    <row r="47" spans="1:6" ht="30.75" customHeight="1" hidden="1">
      <c r="A47" s="108" t="s">
        <v>1384</v>
      </c>
      <c r="B47" s="200" t="s">
        <v>1385</v>
      </c>
      <c r="C47" s="198"/>
      <c r="D47" s="198"/>
      <c r="E47" s="198"/>
      <c r="F47" s="192">
        <f t="shared" si="0"/>
      </c>
    </row>
    <row r="48" spans="1:6" ht="30.75" customHeight="1" hidden="1">
      <c r="A48" s="108" t="s">
        <v>1386</v>
      </c>
      <c r="B48" s="200" t="s">
        <v>1011</v>
      </c>
      <c r="C48" s="198"/>
      <c r="D48" s="198"/>
      <c r="E48" s="198"/>
      <c r="F48" s="192">
        <f t="shared" si="0"/>
      </c>
    </row>
    <row r="49" spans="1:6" ht="30.75" customHeight="1" hidden="1">
      <c r="A49" s="108" t="s">
        <v>1387</v>
      </c>
      <c r="B49" s="200" t="s">
        <v>1388</v>
      </c>
      <c r="C49" s="198"/>
      <c r="D49" s="198"/>
      <c r="E49" s="198"/>
      <c r="F49" s="192">
        <f t="shared" si="0"/>
      </c>
    </row>
    <row r="50" spans="1:6" ht="30.75" customHeight="1" hidden="1">
      <c r="A50" s="108" t="s">
        <v>1389</v>
      </c>
      <c r="B50" s="200" t="s">
        <v>1390</v>
      </c>
      <c r="C50" s="198"/>
      <c r="D50" s="198"/>
      <c r="E50" s="198"/>
      <c r="F50" s="192">
        <f t="shared" si="0"/>
      </c>
    </row>
    <row r="51" spans="1:6" ht="30.75" customHeight="1" hidden="1">
      <c r="A51" s="108" t="s">
        <v>1391</v>
      </c>
      <c r="B51" s="200" t="s">
        <v>1392</v>
      </c>
      <c r="C51" s="201"/>
      <c r="D51" s="201"/>
      <c r="E51" s="198"/>
      <c r="F51" s="192">
        <f t="shared" si="0"/>
      </c>
    </row>
    <row r="52" spans="1:6" ht="30.75" customHeight="1" hidden="1">
      <c r="A52" s="108" t="s">
        <v>1393</v>
      </c>
      <c r="B52" s="200" t="s">
        <v>1394</v>
      </c>
      <c r="C52" s="198"/>
      <c r="D52" s="198"/>
      <c r="E52" s="198"/>
      <c r="F52" s="192">
        <f t="shared" si="0"/>
      </c>
    </row>
    <row r="53" spans="1:6" ht="30" customHeight="1">
      <c r="A53" s="105">
        <v>11008</v>
      </c>
      <c r="B53" s="199" t="s">
        <v>1395</v>
      </c>
      <c r="C53" s="198">
        <v>818</v>
      </c>
      <c r="D53" s="198">
        <v>877</v>
      </c>
      <c r="E53" s="198">
        <f aca="true" t="shared" si="2" ref="E53:E59">D53-C53</f>
        <v>59</v>
      </c>
      <c r="F53" s="192">
        <f t="shared" si="0"/>
        <v>7.212713936430318</v>
      </c>
    </row>
    <row r="54" spans="1:6" ht="30" customHeight="1" hidden="1">
      <c r="A54" s="105">
        <v>11009</v>
      </c>
      <c r="B54" s="199" t="s">
        <v>1396</v>
      </c>
      <c r="C54" s="198"/>
      <c r="D54" s="198"/>
      <c r="E54" s="198"/>
      <c r="F54" s="192">
        <f t="shared" si="0"/>
      </c>
    </row>
    <row r="55" spans="1:6" ht="31.5" customHeight="1" hidden="1">
      <c r="A55" s="105">
        <v>1100902</v>
      </c>
      <c r="B55" s="199" t="s">
        <v>1397</v>
      </c>
      <c r="C55" s="198"/>
      <c r="D55" s="198"/>
      <c r="E55" s="198"/>
      <c r="F55" s="192">
        <f t="shared" si="0"/>
      </c>
    </row>
    <row r="56" spans="1:6" ht="36" customHeight="1">
      <c r="A56" s="105">
        <v>11011</v>
      </c>
      <c r="B56" s="199" t="s">
        <v>1398</v>
      </c>
      <c r="C56" s="198">
        <v>58560</v>
      </c>
      <c r="D56" s="198">
        <v>29120</v>
      </c>
      <c r="E56" s="198">
        <f t="shared" si="2"/>
        <v>-29440</v>
      </c>
      <c r="F56" s="192">
        <f t="shared" si="0"/>
        <v>-50.27322404371585</v>
      </c>
    </row>
    <row r="57" spans="1:6" ht="36" customHeight="1">
      <c r="A57" s="100"/>
      <c r="B57" s="101" t="s">
        <v>1399</v>
      </c>
      <c r="C57" s="102">
        <f>SUM(C36:C38)</f>
        <v>76052</v>
      </c>
      <c r="D57" s="102">
        <f>SUM(D36:D38)</f>
        <v>41097</v>
      </c>
      <c r="E57" s="103">
        <f t="shared" si="2"/>
        <v>-34955</v>
      </c>
      <c r="F57" s="104">
        <f t="shared" si="0"/>
        <v>-45.9619733866302</v>
      </c>
    </row>
    <row r="58" spans="1:6" ht="30" customHeight="1">
      <c r="A58" s="105" t="s">
        <v>1400</v>
      </c>
      <c r="B58" s="83" t="s">
        <v>1401</v>
      </c>
      <c r="C58" s="84"/>
      <c r="D58" s="84">
        <f>SUM(D59,D65,D71)</f>
        <v>10</v>
      </c>
      <c r="E58" s="85">
        <f t="shared" si="2"/>
        <v>10</v>
      </c>
      <c r="F58" s="22">
        <f t="shared" si="0"/>
      </c>
    </row>
    <row r="59" spans="1:6" ht="30" customHeight="1">
      <c r="A59" s="105">
        <v>20707</v>
      </c>
      <c r="B59" s="83" t="s">
        <v>1402</v>
      </c>
      <c r="C59" s="84"/>
      <c r="D59" s="84">
        <v>30</v>
      </c>
      <c r="E59" s="103">
        <f t="shared" si="2"/>
        <v>30</v>
      </c>
      <c r="F59" s="22">
        <f t="shared" si="0"/>
      </c>
    </row>
    <row r="60" spans="1:6" ht="30" customHeight="1" hidden="1">
      <c r="A60" s="105" t="s">
        <v>1403</v>
      </c>
      <c r="B60" s="83" t="s">
        <v>1404</v>
      </c>
      <c r="C60" s="84"/>
      <c r="D60" s="84"/>
      <c r="E60" s="85"/>
      <c r="F60" s="22">
        <f t="shared" si="0"/>
      </c>
    </row>
    <row r="61" spans="1:6" ht="30" customHeight="1">
      <c r="A61" s="105" t="s">
        <v>1405</v>
      </c>
      <c r="B61" s="83" t="s">
        <v>1406</v>
      </c>
      <c r="C61" s="84"/>
      <c r="D61" s="84">
        <v>30</v>
      </c>
      <c r="E61" s="103">
        <f>D61-C61</f>
        <v>30</v>
      </c>
      <c r="F61" s="104">
        <f t="shared" si="0"/>
      </c>
    </row>
    <row r="62" spans="1:6" ht="30" customHeight="1" hidden="1">
      <c r="A62" s="105" t="s">
        <v>1407</v>
      </c>
      <c r="B62" s="83" t="s">
        <v>1408</v>
      </c>
      <c r="C62" s="84"/>
      <c r="D62" s="84"/>
      <c r="E62" s="85"/>
      <c r="F62" s="22">
        <f t="shared" si="0"/>
      </c>
    </row>
    <row r="63" spans="1:6" ht="30" customHeight="1" hidden="1">
      <c r="A63" s="105" t="s">
        <v>1409</v>
      </c>
      <c r="B63" s="83" t="s">
        <v>1410</v>
      </c>
      <c r="C63" s="84"/>
      <c r="D63" s="84"/>
      <c r="E63" s="85"/>
      <c r="F63" s="22">
        <f t="shared" si="0"/>
      </c>
    </row>
    <row r="64" spans="1:6" ht="30" customHeight="1" hidden="1">
      <c r="A64" s="105" t="s">
        <v>1411</v>
      </c>
      <c r="B64" s="83" t="s">
        <v>1412</v>
      </c>
      <c r="C64" s="84"/>
      <c r="D64" s="84"/>
      <c r="E64" s="85"/>
      <c r="F64" s="22">
        <f t="shared" si="0"/>
      </c>
    </row>
    <row r="65" spans="1:6" ht="30" customHeight="1">
      <c r="A65" s="105" t="s">
        <v>1413</v>
      </c>
      <c r="B65" s="83" t="s">
        <v>1414</v>
      </c>
      <c r="C65" s="84">
        <f>SUM(C66:C70)</f>
        <v>0</v>
      </c>
      <c r="D65" s="84">
        <f>SUM(D66:D70)</f>
        <v>-20</v>
      </c>
      <c r="E65" s="85">
        <f>D65-C65</f>
        <v>-20</v>
      </c>
      <c r="F65" s="22">
        <f t="shared" si="0"/>
      </c>
    </row>
    <row r="66" spans="1:6" ht="30" customHeight="1" hidden="1">
      <c r="A66" s="105" t="s">
        <v>1415</v>
      </c>
      <c r="B66" s="83" t="s">
        <v>1416</v>
      </c>
      <c r="C66" s="84"/>
      <c r="D66" s="84"/>
      <c r="E66" s="85"/>
      <c r="F66" s="22">
        <f t="shared" si="0"/>
      </c>
    </row>
    <row r="67" spans="1:6" ht="30" customHeight="1" hidden="1">
      <c r="A67" s="105" t="s">
        <v>1417</v>
      </c>
      <c r="B67" s="83" t="s">
        <v>1418</v>
      </c>
      <c r="C67" s="84"/>
      <c r="D67" s="84"/>
      <c r="E67" s="85"/>
      <c r="F67" s="22">
        <f t="shared" si="0"/>
      </c>
    </row>
    <row r="68" spans="1:6" ht="30" customHeight="1" hidden="1">
      <c r="A68" s="105" t="s">
        <v>1419</v>
      </c>
      <c r="B68" s="83" t="s">
        <v>1420</v>
      </c>
      <c r="C68" s="84"/>
      <c r="D68" s="84"/>
      <c r="E68" s="85"/>
      <c r="F68" s="22">
        <f t="shared" si="0"/>
      </c>
    </row>
    <row r="69" spans="1:6" ht="30" customHeight="1">
      <c r="A69" s="105" t="s">
        <v>1421</v>
      </c>
      <c r="B69" s="83" t="s">
        <v>1422</v>
      </c>
      <c r="C69" s="84">
        <v>0</v>
      </c>
      <c r="D69" s="84">
        <v>-20</v>
      </c>
      <c r="E69" s="85">
        <f>D69-C69</f>
        <v>-20</v>
      </c>
      <c r="F69" s="22">
        <f t="shared" si="0"/>
      </c>
    </row>
    <row r="70" spans="1:6" ht="30" customHeight="1" hidden="1">
      <c r="A70" s="105" t="s">
        <v>1423</v>
      </c>
      <c r="B70" s="83" t="s">
        <v>1424</v>
      </c>
      <c r="C70" s="84"/>
      <c r="D70" s="84"/>
      <c r="E70" s="85"/>
      <c r="F70" s="22">
        <f aca="true" t="shared" si="3" ref="F70:F133">IF(AND((D70-C70)&lt;&gt;0,C70&lt;&gt;0),(D70-C70)/C70*100,"")</f>
      </c>
    </row>
    <row r="71" spans="1:6" ht="30" customHeight="1" hidden="1">
      <c r="A71" s="105" t="s">
        <v>1425</v>
      </c>
      <c r="B71" s="83" t="s">
        <v>1426</v>
      </c>
      <c r="C71" s="84"/>
      <c r="D71" s="84"/>
      <c r="E71" s="85"/>
      <c r="F71" s="22">
        <f t="shared" si="3"/>
      </c>
    </row>
    <row r="72" spans="1:6" ht="30" customHeight="1" hidden="1">
      <c r="A72" s="105" t="s">
        <v>1427</v>
      </c>
      <c r="B72" s="83" t="s">
        <v>1428</v>
      </c>
      <c r="C72" s="84"/>
      <c r="D72" s="84"/>
      <c r="E72" s="85"/>
      <c r="F72" s="22">
        <f t="shared" si="3"/>
      </c>
    </row>
    <row r="73" spans="1:6" ht="30" customHeight="1" hidden="1">
      <c r="A73" s="105" t="s">
        <v>1429</v>
      </c>
      <c r="B73" s="83" t="s">
        <v>1430</v>
      </c>
      <c r="C73" s="84"/>
      <c r="D73" s="84"/>
      <c r="E73" s="85"/>
      <c r="F73" s="22">
        <f t="shared" si="3"/>
      </c>
    </row>
    <row r="74" spans="1:6" ht="30" customHeight="1">
      <c r="A74" s="105" t="s">
        <v>1431</v>
      </c>
      <c r="B74" s="83" t="s">
        <v>1432</v>
      </c>
      <c r="C74" s="84">
        <f>SUM(C75,C79,C83)</f>
        <v>1</v>
      </c>
      <c r="D74" s="84">
        <f>SUM(D75,D79,D83)</f>
        <v>1</v>
      </c>
      <c r="E74" s="85">
        <f aca="true" t="shared" si="4" ref="E74:E77">D74-C74</f>
        <v>0</v>
      </c>
      <c r="F74" s="22">
        <f t="shared" si="3"/>
      </c>
    </row>
    <row r="75" spans="1:6" ht="30" customHeight="1">
      <c r="A75" s="105" t="s">
        <v>1433</v>
      </c>
      <c r="B75" s="83" t="s">
        <v>1434</v>
      </c>
      <c r="C75" s="84">
        <f>SUM(C76:C78)</f>
        <v>1</v>
      </c>
      <c r="D75" s="84">
        <f>SUM(D76:D78)</f>
        <v>1</v>
      </c>
      <c r="E75" s="85">
        <f t="shared" si="4"/>
        <v>0</v>
      </c>
      <c r="F75" s="22">
        <f t="shared" si="3"/>
      </c>
    </row>
    <row r="76" spans="1:6" ht="30" customHeight="1">
      <c r="A76" s="105">
        <v>2082201</v>
      </c>
      <c r="B76" s="83" t="s">
        <v>1435</v>
      </c>
      <c r="C76" s="84">
        <v>1</v>
      </c>
      <c r="D76" s="84">
        <v>1</v>
      </c>
      <c r="E76" s="85">
        <f t="shared" si="4"/>
        <v>0</v>
      </c>
      <c r="F76" s="22">
        <f t="shared" si="3"/>
      </c>
    </row>
    <row r="77" spans="1:6" ht="30" customHeight="1" hidden="1">
      <c r="A77" s="105" t="s">
        <v>1436</v>
      </c>
      <c r="B77" s="83" t="s">
        <v>1437</v>
      </c>
      <c r="C77" s="84">
        <v>0</v>
      </c>
      <c r="D77" s="84">
        <v>0</v>
      </c>
      <c r="E77" s="85">
        <f t="shared" si="4"/>
        <v>0</v>
      </c>
      <c r="F77" s="22">
        <f t="shared" si="3"/>
      </c>
    </row>
    <row r="78" spans="1:6" ht="30" customHeight="1" hidden="1">
      <c r="A78" s="105" t="s">
        <v>1438</v>
      </c>
      <c r="B78" s="83" t="s">
        <v>1439</v>
      </c>
      <c r="C78" s="84"/>
      <c r="D78" s="84"/>
      <c r="E78" s="85"/>
      <c r="F78" s="22">
        <f t="shared" si="3"/>
      </c>
    </row>
    <row r="79" spans="1:6" ht="30" customHeight="1" hidden="1">
      <c r="A79" s="105" t="s">
        <v>1440</v>
      </c>
      <c r="B79" s="83" t="s">
        <v>1441</v>
      </c>
      <c r="C79" s="84"/>
      <c r="D79" s="84"/>
      <c r="E79" s="85"/>
      <c r="F79" s="22">
        <f t="shared" si="3"/>
      </c>
    </row>
    <row r="80" spans="1:6" ht="30" customHeight="1" hidden="1">
      <c r="A80" s="105" t="s">
        <v>1442</v>
      </c>
      <c r="B80" s="83" t="s">
        <v>1435</v>
      </c>
      <c r="C80" s="84"/>
      <c r="D80" s="84"/>
      <c r="E80" s="85"/>
      <c r="F80" s="22">
        <f t="shared" si="3"/>
      </c>
    </row>
    <row r="81" spans="1:6" ht="30" customHeight="1" hidden="1">
      <c r="A81" s="105" t="s">
        <v>1443</v>
      </c>
      <c r="B81" s="83" t="s">
        <v>1437</v>
      </c>
      <c r="C81" s="84"/>
      <c r="D81" s="84"/>
      <c r="E81" s="85"/>
      <c r="F81" s="22">
        <f t="shared" si="3"/>
      </c>
    </row>
    <row r="82" spans="1:6" ht="30" customHeight="1" hidden="1">
      <c r="A82" s="105" t="s">
        <v>1444</v>
      </c>
      <c r="B82" s="83" t="s">
        <v>1445</v>
      </c>
      <c r="C82" s="84"/>
      <c r="D82" s="84"/>
      <c r="E82" s="85"/>
      <c r="F82" s="22">
        <f t="shared" si="3"/>
      </c>
    </row>
    <row r="83" spans="1:6" ht="30" customHeight="1" hidden="1">
      <c r="A83" s="105" t="s">
        <v>1446</v>
      </c>
      <c r="B83" s="83" t="s">
        <v>1447</v>
      </c>
      <c r="C83" s="84"/>
      <c r="D83" s="84"/>
      <c r="E83" s="85"/>
      <c r="F83" s="22">
        <f t="shared" si="3"/>
      </c>
    </row>
    <row r="84" spans="1:6" ht="30" customHeight="1" hidden="1">
      <c r="A84" s="105" t="s">
        <v>1448</v>
      </c>
      <c r="B84" s="83" t="s">
        <v>1437</v>
      </c>
      <c r="C84" s="84"/>
      <c r="D84" s="84"/>
      <c r="E84" s="85"/>
      <c r="F84" s="22">
        <f t="shared" si="3"/>
      </c>
    </row>
    <row r="85" spans="1:6" ht="30" customHeight="1" hidden="1">
      <c r="A85" s="105" t="s">
        <v>1449</v>
      </c>
      <c r="B85" s="83" t="s">
        <v>1450</v>
      </c>
      <c r="C85" s="84"/>
      <c r="D85" s="84"/>
      <c r="E85" s="85"/>
      <c r="F85" s="22">
        <f t="shared" si="3"/>
      </c>
    </row>
    <row r="86" spans="1:6" ht="30" customHeight="1" hidden="1">
      <c r="A86" s="105" t="s">
        <v>1451</v>
      </c>
      <c r="B86" s="83" t="s">
        <v>1452</v>
      </c>
      <c r="C86" s="84"/>
      <c r="D86" s="84"/>
      <c r="E86" s="85"/>
      <c r="F86" s="22">
        <f t="shared" si="3"/>
      </c>
    </row>
    <row r="87" spans="1:6" ht="30" customHeight="1" hidden="1">
      <c r="A87" s="105" t="s">
        <v>1453</v>
      </c>
      <c r="B87" s="83" t="s">
        <v>1454</v>
      </c>
      <c r="C87" s="84"/>
      <c r="D87" s="84"/>
      <c r="E87" s="85"/>
      <c r="F87" s="22">
        <f t="shared" si="3"/>
      </c>
    </row>
    <row r="88" spans="1:6" ht="30" customHeight="1" hidden="1">
      <c r="A88" s="105">
        <v>2116001</v>
      </c>
      <c r="B88" s="83" t="s">
        <v>1455</v>
      </c>
      <c r="C88" s="84"/>
      <c r="D88" s="84"/>
      <c r="E88" s="85"/>
      <c r="F88" s="22">
        <f t="shared" si="3"/>
      </c>
    </row>
    <row r="89" spans="1:6" ht="30" customHeight="1" hidden="1">
      <c r="A89" s="105">
        <v>2116002</v>
      </c>
      <c r="B89" s="83" t="s">
        <v>1456</v>
      </c>
      <c r="C89" s="84"/>
      <c r="D89" s="84"/>
      <c r="E89" s="85"/>
      <c r="F89" s="22">
        <f t="shared" si="3"/>
      </c>
    </row>
    <row r="90" spans="1:6" ht="30" customHeight="1" hidden="1">
      <c r="A90" s="105">
        <v>2116003</v>
      </c>
      <c r="B90" s="83" t="s">
        <v>1457</v>
      </c>
      <c r="C90" s="84"/>
      <c r="D90" s="84"/>
      <c r="E90" s="85"/>
      <c r="F90" s="22">
        <f t="shared" si="3"/>
      </c>
    </row>
    <row r="91" spans="1:6" ht="30" customHeight="1" hidden="1">
      <c r="A91" s="105">
        <v>2116099</v>
      </c>
      <c r="B91" s="83" t="s">
        <v>1458</v>
      </c>
      <c r="C91" s="84"/>
      <c r="D91" s="84"/>
      <c r="E91" s="85"/>
      <c r="F91" s="22">
        <f t="shared" si="3"/>
      </c>
    </row>
    <row r="92" spans="1:6" ht="30" customHeight="1" hidden="1">
      <c r="A92" s="105">
        <v>21161</v>
      </c>
      <c r="B92" s="83" t="s">
        <v>1459</v>
      </c>
      <c r="C92" s="84"/>
      <c r="D92" s="84"/>
      <c r="E92" s="85"/>
      <c r="F92" s="22">
        <f t="shared" si="3"/>
      </c>
    </row>
    <row r="93" spans="1:6" ht="30" customHeight="1" hidden="1">
      <c r="A93" s="105">
        <v>2116101</v>
      </c>
      <c r="B93" s="83" t="s">
        <v>1460</v>
      </c>
      <c r="C93" s="84"/>
      <c r="D93" s="84"/>
      <c r="E93" s="85"/>
      <c r="F93" s="22">
        <f t="shared" si="3"/>
      </c>
    </row>
    <row r="94" spans="1:6" ht="30" customHeight="1" hidden="1">
      <c r="A94" s="105">
        <v>2116102</v>
      </c>
      <c r="B94" s="83" t="s">
        <v>1461</v>
      </c>
      <c r="C94" s="84"/>
      <c r="D94" s="84"/>
      <c r="E94" s="85"/>
      <c r="F94" s="22">
        <f t="shared" si="3"/>
      </c>
    </row>
    <row r="95" spans="1:6" ht="30" customHeight="1" hidden="1">
      <c r="A95" s="105">
        <v>2116103</v>
      </c>
      <c r="B95" s="83" t="s">
        <v>1462</v>
      </c>
      <c r="C95" s="84"/>
      <c r="D95" s="84"/>
      <c r="E95" s="85"/>
      <c r="F95" s="22">
        <f t="shared" si="3"/>
      </c>
    </row>
    <row r="96" spans="1:6" ht="30" customHeight="1" hidden="1">
      <c r="A96" s="105">
        <v>2116104</v>
      </c>
      <c r="B96" s="83" t="s">
        <v>1463</v>
      </c>
      <c r="C96" s="84"/>
      <c r="D96" s="84"/>
      <c r="E96" s="85"/>
      <c r="F96" s="22">
        <f t="shared" si="3"/>
      </c>
    </row>
    <row r="97" spans="1:6" ht="30" customHeight="1">
      <c r="A97" s="105" t="s">
        <v>1464</v>
      </c>
      <c r="B97" s="83" t="s">
        <v>1465</v>
      </c>
      <c r="C97" s="84">
        <f>SUM(C98,C111,C115,C116,C122,C126,C130,C134,C140,C143)</f>
        <v>4500</v>
      </c>
      <c r="D97" s="84">
        <f>SUM(D98,D111,D115,D116,D122,D126,D130,D134,D140,D143)</f>
        <v>6851</v>
      </c>
      <c r="E97" s="85">
        <f aca="true" t="shared" si="5" ref="E97:E101">D97-C97</f>
        <v>2351</v>
      </c>
      <c r="F97" s="22">
        <f t="shared" si="3"/>
        <v>52.24444444444445</v>
      </c>
    </row>
    <row r="98" spans="1:6" ht="30" customHeight="1">
      <c r="A98" s="105" t="s">
        <v>1466</v>
      </c>
      <c r="B98" s="83" t="s">
        <v>1467</v>
      </c>
      <c r="C98" s="84">
        <f>SUM(C99:C110)</f>
        <v>4500</v>
      </c>
      <c r="D98" s="84">
        <f>SUM(D99:D110)</f>
        <v>6851</v>
      </c>
      <c r="E98" s="85">
        <f t="shared" si="5"/>
        <v>2351</v>
      </c>
      <c r="F98" s="22">
        <f t="shared" si="3"/>
        <v>52.24444444444445</v>
      </c>
    </row>
    <row r="99" spans="1:6" ht="30" customHeight="1">
      <c r="A99" s="105">
        <v>2120801</v>
      </c>
      <c r="B99" s="83" t="s">
        <v>1468</v>
      </c>
      <c r="C99" s="84">
        <v>40</v>
      </c>
      <c r="D99" s="84"/>
      <c r="E99" s="85">
        <f t="shared" si="5"/>
        <v>-40</v>
      </c>
      <c r="F99" s="22">
        <f t="shared" si="3"/>
        <v>-100</v>
      </c>
    </row>
    <row r="100" spans="1:6" ht="30" customHeight="1">
      <c r="A100" s="105" t="s">
        <v>1469</v>
      </c>
      <c r="B100" s="83" t="s">
        <v>1470</v>
      </c>
      <c r="C100" s="84"/>
      <c r="D100" s="84">
        <v>575</v>
      </c>
      <c r="E100" s="85">
        <f t="shared" si="5"/>
        <v>575</v>
      </c>
      <c r="F100" s="22">
        <f t="shared" si="3"/>
      </c>
    </row>
    <row r="101" spans="1:6" ht="30" customHeight="1" hidden="1">
      <c r="A101" s="105" t="s">
        <v>1471</v>
      </c>
      <c r="B101" s="83" t="s">
        <v>1472</v>
      </c>
      <c r="C101" s="84"/>
      <c r="D101" s="84"/>
      <c r="E101" s="85"/>
      <c r="F101" s="22">
        <f t="shared" si="3"/>
      </c>
    </row>
    <row r="102" spans="1:6" ht="30" customHeight="1">
      <c r="A102" s="105" t="s">
        <v>1473</v>
      </c>
      <c r="B102" s="83" t="s">
        <v>1474</v>
      </c>
      <c r="C102" s="84"/>
      <c r="D102" s="84">
        <v>1300</v>
      </c>
      <c r="E102" s="85">
        <f>D102-C102</f>
        <v>1300</v>
      </c>
      <c r="F102" s="22">
        <f t="shared" si="3"/>
      </c>
    </row>
    <row r="103" spans="1:6" ht="30" customHeight="1" hidden="1">
      <c r="A103" s="105" t="s">
        <v>1475</v>
      </c>
      <c r="B103" s="83" t="s">
        <v>1476</v>
      </c>
      <c r="C103" s="84"/>
      <c r="D103" s="84"/>
      <c r="E103" s="85"/>
      <c r="F103" s="22">
        <f t="shared" si="3"/>
      </c>
    </row>
    <row r="104" spans="1:6" ht="30" customHeight="1">
      <c r="A104" s="105" t="s">
        <v>1477</v>
      </c>
      <c r="B104" s="83" t="s">
        <v>1478</v>
      </c>
      <c r="C104" s="84">
        <v>17</v>
      </c>
      <c r="D104" s="84"/>
      <c r="E104" s="85">
        <f>D104-C104</f>
        <v>-17</v>
      </c>
      <c r="F104" s="22">
        <f t="shared" si="3"/>
        <v>-100</v>
      </c>
    </row>
    <row r="105" spans="1:6" ht="30" customHeight="1" hidden="1">
      <c r="A105" s="105" t="s">
        <v>1479</v>
      </c>
      <c r="B105" s="83" t="s">
        <v>1480</v>
      </c>
      <c r="C105" s="84"/>
      <c r="D105" s="84"/>
      <c r="E105" s="85"/>
      <c r="F105" s="22">
        <f t="shared" si="3"/>
      </c>
    </row>
    <row r="106" spans="1:6" ht="30" customHeight="1" hidden="1">
      <c r="A106" s="105" t="s">
        <v>1481</v>
      </c>
      <c r="B106" s="83" t="s">
        <v>1482</v>
      </c>
      <c r="C106" s="84"/>
      <c r="D106" s="84"/>
      <c r="E106" s="85"/>
      <c r="F106" s="22">
        <f t="shared" si="3"/>
      </c>
    </row>
    <row r="107" spans="1:6" ht="30" customHeight="1" hidden="1">
      <c r="A107" s="105" t="s">
        <v>1483</v>
      </c>
      <c r="B107" s="83" t="s">
        <v>1484</v>
      </c>
      <c r="C107" s="84"/>
      <c r="D107" s="84"/>
      <c r="E107" s="85"/>
      <c r="F107" s="22">
        <f t="shared" si="3"/>
      </c>
    </row>
    <row r="108" spans="1:6" ht="30" customHeight="1" hidden="1">
      <c r="A108" s="105" t="s">
        <v>1485</v>
      </c>
      <c r="B108" s="83" t="s">
        <v>1486</v>
      </c>
      <c r="C108" s="84"/>
      <c r="D108" s="84"/>
      <c r="E108" s="85"/>
      <c r="F108" s="22">
        <f t="shared" si="3"/>
      </c>
    </row>
    <row r="109" spans="1:6" ht="30" customHeight="1" hidden="1">
      <c r="A109" s="105" t="s">
        <v>1487</v>
      </c>
      <c r="B109" s="83" t="s">
        <v>1488</v>
      </c>
      <c r="C109" s="84"/>
      <c r="D109" s="84"/>
      <c r="E109" s="85"/>
      <c r="F109" s="22">
        <f t="shared" si="3"/>
      </c>
    </row>
    <row r="110" spans="1:6" ht="30" customHeight="1">
      <c r="A110" s="105" t="s">
        <v>1489</v>
      </c>
      <c r="B110" s="83" t="s">
        <v>1490</v>
      </c>
      <c r="C110" s="84">
        <v>4443</v>
      </c>
      <c r="D110" s="84">
        <v>4976</v>
      </c>
      <c r="E110" s="85">
        <f>D110-C110</f>
        <v>533</v>
      </c>
      <c r="F110" s="22">
        <f t="shared" si="3"/>
        <v>11.996398829619627</v>
      </c>
    </row>
    <row r="111" spans="1:6" ht="30" customHeight="1" hidden="1">
      <c r="A111" s="105" t="s">
        <v>1491</v>
      </c>
      <c r="B111" s="83" t="s">
        <v>1492</v>
      </c>
      <c r="C111" s="84"/>
      <c r="D111" s="84"/>
      <c r="E111" s="85"/>
      <c r="F111" s="22">
        <f t="shared" si="3"/>
      </c>
    </row>
    <row r="112" spans="1:6" ht="30" customHeight="1" hidden="1">
      <c r="A112" s="105" t="s">
        <v>1493</v>
      </c>
      <c r="B112" s="83" t="s">
        <v>1468</v>
      </c>
      <c r="C112" s="84"/>
      <c r="D112" s="84"/>
      <c r="E112" s="85"/>
      <c r="F112" s="22">
        <f t="shared" si="3"/>
      </c>
    </row>
    <row r="113" spans="1:6" ht="30" customHeight="1" hidden="1">
      <c r="A113" s="105" t="s">
        <v>1494</v>
      </c>
      <c r="B113" s="83" t="s">
        <v>1470</v>
      </c>
      <c r="C113" s="84"/>
      <c r="D113" s="84"/>
      <c r="E113" s="85"/>
      <c r="F113" s="22">
        <f t="shared" si="3"/>
      </c>
    </row>
    <row r="114" spans="1:6" ht="30" customHeight="1" hidden="1">
      <c r="A114" s="105" t="s">
        <v>1495</v>
      </c>
      <c r="B114" s="83" t="s">
        <v>1496</v>
      </c>
      <c r="C114" s="84"/>
      <c r="D114" s="84"/>
      <c r="E114" s="85"/>
      <c r="F114" s="22">
        <f t="shared" si="3"/>
      </c>
    </row>
    <row r="115" spans="1:6" ht="30" customHeight="1" hidden="1">
      <c r="A115" s="105" t="s">
        <v>1497</v>
      </c>
      <c r="B115" s="83" t="s">
        <v>1498</v>
      </c>
      <c r="C115" s="84"/>
      <c r="D115" s="84"/>
      <c r="E115" s="85"/>
      <c r="F115" s="22">
        <f t="shared" si="3"/>
      </c>
    </row>
    <row r="116" spans="1:6" ht="30" customHeight="1" hidden="1">
      <c r="A116" s="105" t="s">
        <v>1499</v>
      </c>
      <c r="B116" s="83" t="s">
        <v>1500</v>
      </c>
      <c r="C116" s="84"/>
      <c r="D116" s="84"/>
      <c r="E116" s="85"/>
      <c r="F116" s="22">
        <f t="shared" si="3"/>
      </c>
    </row>
    <row r="117" spans="1:6" ht="30" customHeight="1" hidden="1">
      <c r="A117" s="105" t="s">
        <v>1501</v>
      </c>
      <c r="B117" s="83" t="s">
        <v>1502</v>
      </c>
      <c r="C117" s="84"/>
      <c r="D117" s="84"/>
      <c r="E117" s="85"/>
      <c r="F117" s="22">
        <f t="shared" si="3"/>
      </c>
    </row>
    <row r="118" spans="1:6" ht="30" customHeight="1" hidden="1">
      <c r="A118" s="105" t="s">
        <v>1503</v>
      </c>
      <c r="B118" s="83" t="s">
        <v>1504</v>
      </c>
      <c r="C118" s="84"/>
      <c r="D118" s="84"/>
      <c r="E118" s="85"/>
      <c r="F118" s="22">
        <f t="shared" si="3"/>
      </c>
    </row>
    <row r="119" spans="1:6" ht="30" customHeight="1" hidden="1">
      <c r="A119" s="105" t="s">
        <v>1505</v>
      </c>
      <c r="B119" s="83" t="s">
        <v>1506</v>
      </c>
      <c r="C119" s="84"/>
      <c r="D119" s="84"/>
      <c r="E119" s="85"/>
      <c r="F119" s="22">
        <f t="shared" si="3"/>
      </c>
    </row>
    <row r="120" spans="1:6" ht="30" customHeight="1" hidden="1">
      <c r="A120" s="105" t="s">
        <v>1507</v>
      </c>
      <c r="B120" s="83" t="s">
        <v>1508</v>
      </c>
      <c r="C120" s="84"/>
      <c r="D120" s="84"/>
      <c r="E120" s="85"/>
      <c r="F120" s="22">
        <f t="shared" si="3"/>
      </c>
    </row>
    <row r="121" spans="1:6" ht="30" customHeight="1" hidden="1">
      <c r="A121" s="105" t="s">
        <v>1509</v>
      </c>
      <c r="B121" s="83" t="s">
        <v>1510</v>
      </c>
      <c r="C121" s="84"/>
      <c r="D121" s="84"/>
      <c r="E121" s="85"/>
      <c r="F121" s="22">
        <f t="shared" si="3"/>
      </c>
    </row>
    <row r="122" spans="1:6" ht="30" customHeight="1" hidden="1">
      <c r="A122" s="105" t="s">
        <v>1511</v>
      </c>
      <c r="B122" s="83" t="s">
        <v>1512</v>
      </c>
      <c r="C122" s="84"/>
      <c r="D122" s="84"/>
      <c r="E122" s="85"/>
      <c r="F122" s="22">
        <f t="shared" si="3"/>
      </c>
    </row>
    <row r="123" spans="1:6" ht="30" customHeight="1" hidden="1">
      <c r="A123" s="105" t="s">
        <v>1513</v>
      </c>
      <c r="B123" s="83" t="s">
        <v>1514</v>
      </c>
      <c r="C123" s="84"/>
      <c r="D123" s="84"/>
      <c r="E123" s="85"/>
      <c r="F123" s="22">
        <f t="shared" si="3"/>
      </c>
    </row>
    <row r="124" spans="1:6" ht="30" customHeight="1" hidden="1">
      <c r="A124" s="105" t="s">
        <v>1515</v>
      </c>
      <c r="B124" s="83" t="s">
        <v>1516</v>
      </c>
      <c r="C124" s="84"/>
      <c r="D124" s="84"/>
      <c r="E124" s="85"/>
      <c r="F124" s="22">
        <f t="shared" si="3"/>
      </c>
    </row>
    <row r="125" spans="1:6" ht="30" customHeight="1" hidden="1">
      <c r="A125" s="105" t="s">
        <v>1517</v>
      </c>
      <c r="B125" s="83" t="s">
        <v>1518</v>
      </c>
      <c r="C125" s="84"/>
      <c r="D125" s="84"/>
      <c r="E125" s="85"/>
      <c r="F125" s="22">
        <f t="shared" si="3"/>
      </c>
    </row>
    <row r="126" spans="1:6" ht="30" customHeight="1" hidden="1">
      <c r="A126" s="105" t="s">
        <v>1519</v>
      </c>
      <c r="B126" s="83" t="s">
        <v>1520</v>
      </c>
      <c r="C126" s="84"/>
      <c r="D126" s="84"/>
      <c r="E126" s="85"/>
      <c r="F126" s="22">
        <f t="shared" si="3"/>
      </c>
    </row>
    <row r="127" spans="1:6" ht="30" customHeight="1" hidden="1">
      <c r="A127" s="105" t="s">
        <v>1521</v>
      </c>
      <c r="B127" s="83" t="s">
        <v>1468</v>
      </c>
      <c r="C127" s="84"/>
      <c r="D127" s="84"/>
      <c r="E127" s="85"/>
      <c r="F127" s="22">
        <f t="shared" si="3"/>
      </c>
    </row>
    <row r="128" spans="1:6" ht="30" customHeight="1" hidden="1">
      <c r="A128" s="105" t="s">
        <v>1522</v>
      </c>
      <c r="B128" s="83" t="s">
        <v>1470</v>
      </c>
      <c r="C128" s="84"/>
      <c r="D128" s="84"/>
      <c r="E128" s="85"/>
      <c r="F128" s="22">
        <f t="shared" si="3"/>
      </c>
    </row>
    <row r="129" spans="1:6" ht="30" customHeight="1" hidden="1">
      <c r="A129" s="105" t="s">
        <v>1523</v>
      </c>
      <c r="B129" s="83" t="s">
        <v>1524</v>
      </c>
      <c r="C129" s="84"/>
      <c r="D129" s="84"/>
      <c r="E129" s="85"/>
      <c r="F129" s="22">
        <f t="shared" si="3"/>
      </c>
    </row>
    <row r="130" spans="1:6" ht="30" customHeight="1" hidden="1">
      <c r="A130" s="105" t="s">
        <v>1525</v>
      </c>
      <c r="B130" s="83" t="s">
        <v>1526</v>
      </c>
      <c r="C130" s="84"/>
      <c r="D130" s="84"/>
      <c r="E130" s="85"/>
      <c r="F130" s="22">
        <f t="shared" si="3"/>
      </c>
    </row>
    <row r="131" spans="1:6" ht="30" customHeight="1" hidden="1">
      <c r="A131" s="105" t="s">
        <v>1527</v>
      </c>
      <c r="B131" s="83" t="s">
        <v>1468</v>
      </c>
      <c r="C131" s="84"/>
      <c r="D131" s="84"/>
      <c r="E131" s="85"/>
      <c r="F131" s="22">
        <f t="shared" si="3"/>
      </c>
    </row>
    <row r="132" spans="1:6" ht="30" customHeight="1" hidden="1">
      <c r="A132" s="105" t="s">
        <v>1528</v>
      </c>
      <c r="B132" s="83" t="s">
        <v>1470</v>
      </c>
      <c r="C132" s="84"/>
      <c r="D132" s="84"/>
      <c r="E132" s="85"/>
      <c r="F132" s="22">
        <f t="shared" si="3"/>
      </c>
    </row>
    <row r="133" spans="1:6" ht="30" customHeight="1" hidden="1">
      <c r="A133" s="105" t="s">
        <v>1529</v>
      </c>
      <c r="B133" s="83" t="s">
        <v>1530</v>
      </c>
      <c r="C133" s="84"/>
      <c r="D133" s="84"/>
      <c r="E133" s="85"/>
      <c r="F133" s="22">
        <f t="shared" si="3"/>
      </c>
    </row>
    <row r="134" spans="1:6" ht="30" customHeight="1" hidden="1">
      <c r="A134" s="105" t="s">
        <v>1531</v>
      </c>
      <c r="B134" s="83" t="s">
        <v>1532</v>
      </c>
      <c r="C134" s="84"/>
      <c r="D134" s="84"/>
      <c r="E134" s="85"/>
      <c r="F134" s="22">
        <f aca="true" t="shared" si="6" ref="F134:F197">IF(AND((D134-C134)&lt;&gt;0,C134&lt;&gt;0),(D134-C134)/C134*100,"")</f>
      </c>
    </row>
    <row r="135" spans="1:6" ht="30" customHeight="1" hidden="1">
      <c r="A135" s="105" t="s">
        <v>1533</v>
      </c>
      <c r="B135" s="83" t="s">
        <v>1502</v>
      </c>
      <c r="C135" s="84"/>
      <c r="D135" s="84"/>
      <c r="E135" s="85"/>
      <c r="F135" s="22">
        <f t="shared" si="6"/>
      </c>
    </row>
    <row r="136" spans="1:6" ht="30" customHeight="1" hidden="1">
      <c r="A136" s="105" t="s">
        <v>1534</v>
      </c>
      <c r="B136" s="83" t="s">
        <v>1504</v>
      </c>
      <c r="C136" s="84"/>
      <c r="D136" s="84"/>
      <c r="E136" s="85"/>
      <c r="F136" s="22">
        <f t="shared" si="6"/>
      </c>
    </row>
    <row r="137" spans="1:6" ht="30" customHeight="1" hidden="1">
      <c r="A137" s="105" t="s">
        <v>1535</v>
      </c>
      <c r="B137" s="83" t="s">
        <v>1506</v>
      </c>
      <c r="C137" s="84"/>
      <c r="D137" s="84"/>
      <c r="E137" s="85"/>
      <c r="F137" s="22">
        <f t="shared" si="6"/>
      </c>
    </row>
    <row r="138" spans="1:6" ht="30" customHeight="1" hidden="1">
      <c r="A138" s="105" t="s">
        <v>1536</v>
      </c>
      <c r="B138" s="83" t="s">
        <v>1508</v>
      </c>
      <c r="C138" s="84"/>
      <c r="D138" s="84"/>
      <c r="E138" s="85"/>
      <c r="F138" s="22">
        <f t="shared" si="6"/>
      </c>
    </row>
    <row r="139" spans="1:6" ht="30" customHeight="1" hidden="1">
      <c r="A139" s="105" t="s">
        <v>1537</v>
      </c>
      <c r="B139" s="83" t="s">
        <v>1538</v>
      </c>
      <c r="C139" s="84"/>
      <c r="D139" s="84"/>
      <c r="E139" s="85"/>
      <c r="F139" s="22">
        <f t="shared" si="6"/>
      </c>
    </row>
    <row r="140" spans="1:6" ht="30" customHeight="1" hidden="1">
      <c r="A140" s="105" t="s">
        <v>1539</v>
      </c>
      <c r="B140" s="83" t="s">
        <v>1540</v>
      </c>
      <c r="C140" s="84"/>
      <c r="D140" s="84"/>
      <c r="E140" s="85"/>
      <c r="F140" s="22">
        <f t="shared" si="6"/>
      </c>
    </row>
    <row r="141" spans="1:6" ht="30" customHeight="1" hidden="1">
      <c r="A141" s="105" t="s">
        <v>1541</v>
      </c>
      <c r="B141" s="83" t="s">
        <v>1514</v>
      </c>
      <c r="C141" s="84"/>
      <c r="D141" s="84"/>
      <c r="E141" s="85"/>
      <c r="F141" s="22">
        <f t="shared" si="6"/>
      </c>
    </row>
    <row r="142" spans="1:6" ht="30" customHeight="1" hidden="1">
      <c r="A142" s="105" t="s">
        <v>1542</v>
      </c>
      <c r="B142" s="83" t="s">
        <v>1543</v>
      </c>
      <c r="C142" s="84"/>
      <c r="D142" s="84"/>
      <c r="E142" s="85"/>
      <c r="F142" s="22">
        <f t="shared" si="6"/>
      </c>
    </row>
    <row r="143" spans="1:6" ht="30" customHeight="1" hidden="1">
      <c r="A143" s="105" t="s">
        <v>1544</v>
      </c>
      <c r="B143" s="83" t="s">
        <v>1545</v>
      </c>
      <c r="C143" s="84"/>
      <c r="D143" s="84"/>
      <c r="E143" s="85"/>
      <c r="F143" s="22">
        <f t="shared" si="6"/>
      </c>
    </row>
    <row r="144" spans="1:6" ht="30" customHeight="1" hidden="1">
      <c r="A144" s="105" t="s">
        <v>1546</v>
      </c>
      <c r="B144" s="83" t="s">
        <v>1468</v>
      </c>
      <c r="C144" s="84"/>
      <c r="D144" s="84"/>
      <c r="E144" s="85"/>
      <c r="F144" s="22">
        <f t="shared" si="6"/>
      </c>
    </row>
    <row r="145" spans="1:6" ht="30" customHeight="1" hidden="1">
      <c r="A145" s="105" t="s">
        <v>1547</v>
      </c>
      <c r="B145" s="83" t="s">
        <v>1470</v>
      </c>
      <c r="C145" s="84"/>
      <c r="D145" s="84"/>
      <c r="E145" s="85"/>
      <c r="F145" s="22">
        <f t="shared" si="6"/>
      </c>
    </row>
    <row r="146" spans="1:6" ht="30" customHeight="1" hidden="1">
      <c r="A146" s="105" t="s">
        <v>1548</v>
      </c>
      <c r="B146" s="83" t="s">
        <v>1472</v>
      </c>
      <c r="C146" s="84"/>
      <c r="D146" s="84"/>
      <c r="E146" s="85"/>
      <c r="F146" s="22">
        <f t="shared" si="6"/>
      </c>
    </row>
    <row r="147" spans="1:6" ht="30" customHeight="1" hidden="1">
      <c r="A147" s="105" t="s">
        <v>1549</v>
      </c>
      <c r="B147" s="83" t="s">
        <v>1474</v>
      </c>
      <c r="C147" s="84"/>
      <c r="D147" s="84"/>
      <c r="E147" s="85"/>
      <c r="F147" s="22">
        <f t="shared" si="6"/>
      </c>
    </row>
    <row r="148" spans="1:6" ht="30" customHeight="1" hidden="1">
      <c r="A148" s="105" t="s">
        <v>1550</v>
      </c>
      <c r="B148" s="83" t="s">
        <v>1480</v>
      </c>
      <c r="C148" s="84"/>
      <c r="D148" s="84"/>
      <c r="E148" s="85"/>
      <c r="F148" s="22">
        <f t="shared" si="6"/>
      </c>
    </row>
    <row r="149" spans="1:6" ht="30" customHeight="1" hidden="1">
      <c r="A149" s="105" t="s">
        <v>1551</v>
      </c>
      <c r="B149" s="83" t="s">
        <v>1484</v>
      </c>
      <c r="C149" s="84"/>
      <c r="D149" s="84"/>
      <c r="E149" s="85"/>
      <c r="F149" s="22">
        <f t="shared" si="6"/>
      </c>
    </row>
    <row r="150" spans="1:6" ht="30" customHeight="1" hidden="1">
      <c r="A150" s="105" t="s">
        <v>1552</v>
      </c>
      <c r="B150" s="83" t="s">
        <v>1486</v>
      </c>
      <c r="C150" s="84"/>
      <c r="D150" s="84"/>
      <c r="E150" s="85"/>
      <c r="F150" s="22">
        <f t="shared" si="6"/>
      </c>
    </row>
    <row r="151" spans="1:6" ht="30" customHeight="1" hidden="1">
      <c r="A151" s="105" t="s">
        <v>1553</v>
      </c>
      <c r="B151" s="83" t="s">
        <v>1554</v>
      </c>
      <c r="C151" s="84"/>
      <c r="D151" s="84"/>
      <c r="E151" s="85"/>
      <c r="F151" s="22">
        <f t="shared" si="6"/>
      </c>
    </row>
    <row r="152" spans="1:6" ht="30" customHeight="1">
      <c r="A152" s="105" t="s">
        <v>1555</v>
      </c>
      <c r="B152" s="83" t="s">
        <v>1556</v>
      </c>
      <c r="C152" s="84">
        <f>SUM(C153,C158,C163,C168,C171)</f>
        <v>55</v>
      </c>
      <c r="D152" s="84">
        <f>SUM(D153,D158,D163,D168,D171)</f>
        <v>50</v>
      </c>
      <c r="E152" s="85">
        <f aca="true" t="shared" si="7" ref="E152:E157">D152-C152</f>
        <v>-5</v>
      </c>
      <c r="F152" s="22">
        <f t="shared" si="6"/>
        <v>-9.090909090909092</v>
      </c>
    </row>
    <row r="153" spans="1:6" ht="30" customHeight="1">
      <c r="A153" s="105" t="s">
        <v>1557</v>
      </c>
      <c r="B153" s="83" t="s">
        <v>1558</v>
      </c>
      <c r="C153" s="84">
        <f>SUM(C154:C157)</f>
        <v>55</v>
      </c>
      <c r="D153" s="84">
        <f>SUM(D154:D157)</f>
        <v>50</v>
      </c>
      <c r="E153" s="85">
        <f t="shared" si="7"/>
        <v>-5</v>
      </c>
      <c r="F153" s="22">
        <f t="shared" si="6"/>
        <v>-9.090909090909092</v>
      </c>
    </row>
    <row r="154" spans="1:6" ht="30" customHeight="1">
      <c r="A154" s="105" t="s">
        <v>1559</v>
      </c>
      <c r="B154" s="83" t="s">
        <v>1437</v>
      </c>
      <c r="C154" s="84"/>
      <c r="D154" s="84">
        <v>40</v>
      </c>
      <c r="E154" s="85"/>
      <c r="F154" s="22">
        <f t="shared" si="6"/>
      </c>
    </row>
    <row r="155" spans="1:6" ht="30" customHeight="1" hidden="1">
      <c r="A155" s="105" t="s">
        <v>1560</v>
      </c>
      <c r="B155" s="83" t="s">
        <v>1561</v>
      </c>
      <c r="C155" s="84"/>
      <c r="D155" s="84"/>
      <c r="E155" s="85"/>
      <c r="F155" s="22">
        <f t="shared" si="6"/>
      </c>
    </row>
    <row r="156" spans="1:6" ht="30" customHeight="1" hidden="1">
      <c r="A156" s="105" t="s">
        <v>1562</v>
      </c>
      <c r="B156" s="83" t="s">
        <v>1563</v>
      </c>
      <c r="C156" s="84"/>
      <c r="D156" s="84"/>
      <c r="E156" s="85"/>
      <c r="F156" s="22">
        <f t="shared" si="6"/>
      </c>
    </row>
    <row r="157" spans="1:6" ht="30" customHeight="1">
      <c r="A157" s="105" t="s">
        <v>1564</v>
      </c>
      <c r="B157" s="83" t="s">
        <v>1565</v>
      </c>
      <c r="C157" s="84">
        <v>55</v>
      </c>
      <c r="D157" s="84">
        <v>10</v>
      </c>
      <c r="E157" s="85">
        <f t="shared" si="7"/>
        <v>-45</v>
      </c>
      <c r="F157" s="22">
        <f t="shared" si="6"/>
        <v>-81.81818181818183</v>
      </c>
    </row>
    <row r="158" spans="1:6" ht="30" customHeight="1" hidden="1">
      <c r="A158" s="105" t="s">
        <v>1566</v>
      </c>
      <c r="B158" s="83" t="s">
        <v>1567</v>
      </c>
      <c r="C158" s="84"/>
      <c r="D158" s="84"/>
      <c r="E158" s="85"/>
      <c r="F158" s="22">
        <f t="shared" si="6"/>
      </c>
    </row>
    <row r="159" spans="1:6" ht="30" customHeight="1" hidden="1">
      <c r="A159" s="105" t="s">
        <v>1568</v>
      </c>
      <c r="B159" s="83" t="s">
        <v>1437</v>
      </c>
      <c r="C159" s="84"/>
      <c r="D159" s="84"/>
      <c r="E159" s="85"/>
      <c r="F159" s="22">
        <f t="shared" si="6"/>
      </c>
    </row>
    <row r="160" spans="1:6" ht="30" customHeight="1" hidden="1">
      <c r="A160" s="105" t="s">
        <v>1569</v>
      </c>
      <c r="B160" s="83" t="s">
        <v>1561</v>
      </c>
      <c r="C160" s="84"/>
      <c r="D160" s="84"/>
      <c r="E160" s="85"/>
      <c r="F160" s="22">
        <f t="shared" si="6"/>
      </c>
    </row>
    <row r="161" spans="1:6" ht="30" customHeight="1" hidden="1">
      <c r="A161" s="105" t="s">
        <v>1570</v>
      </c>
      <c r="B161" s="83" t="s">
        <v>1571</v>
      </c>
      <c r="C161" s="84"/>
      <c r="D161" s="84"/>
      <c r="E161" s="85"/>
      <c r="F161" s="22">
        <f t="shared" si="6"/>
      </c>
    </row>
    <row r="162" spans="1:6" ht="30" customHeight="1" hidden="1">
      <c r="A162" s="105" t="s">
        <v>1572</v>
      </c>
      <c r="B162" s="83" t="s">
        <v>1573</v>
      </c>
      <c r="C162" s="84"/>
      <c r="D162" s="84"/>
      <c r="E162" s="85"/>
      <c r="F162" s="22">
        <f t="shared" si="6"/>
      </c>
    </row>
    <row r="163" spans="1:6" ht="30" customHeight="1" hidden="1">
      <c r="A163" s="105" t="s">
        <v>1574</v>
      </c>
      <c r="B163" s="83" t="s">
        <v>1575</v>
      </c>
      <c r="C163" s="84"/>
      <c r="D163" s="84"/>
      <c r="E163" s="85"/>
      <c r="F163" s="22">
        <f t="shared" si="6"/>
      </c>
    </row>
    <row r="164" spans="1:6" ht="30" customHeight="1" hidden="1">
      <c r="A164" s="105" t="s">
        <v>1576</v>
      </c>
      <c r="B164" s="83" t="s">
        <v>1577</v>
      </c>
      <c r="C164" s="84"/>
      <c r="D164" s="84"/>
      <c r="E164" s="85"/>
      <c r="F164" s="22">
        <f t="shared" si="6"/>
      </c>
    </row>
    <row r="165" spans="1:6" ht="30" customHeight="1" hidden="1">
      <c r="A165" s="105" t="s">
        <v>1578</v>
      </c>
      <c r="B165" s="83" t="s">
        <v>1579</v>
      </c>
      <c r="C165" s="84"/>
      <c r="D165" s="84"/>
      <c r="E165" s="85"/>
      <c r="F165" s="22">
        <f t="shared" si="6"/>
      </c>
    </row>
    <row r="166" spans="1:6" ht="30" customHeight="1" hidden="1">
      <c r="A166" s="105" t="s">
        <v>1580</v>
      </c>
      <c r="B166" s="83" t="s">
        <v>1581</v>
      </c>
      <c r="C166" s="84"/>
      <c r="D166" s="84"/>
      <c r="E166" s="85"/>
      <c r="F166" s="22">
        <f t="shared" si="6"/>
      </c>
    </row>
    <row r="167" spans="1:6" ht="31.5" customHeight="1" hidden="1">
      <c r="A167" s="105" t="s">
        <v>1582</v>
      </c>
      <c r="B167" s="83" t="s">
        <v>1583</v>
      </c>
      <c r="C167" s="84"/>
      <c r="D167" s="84"/>
      <c r="E167" s="85"/>
      <c r="F167" s="22">
        <f t="shared" si="6"/>
      </c>
    </row>
    <row r="168" spans="1:6" ht="31.5" customHeight="1" hidden="1">
      <c r="A168" s="106">
        <v>21370</v>
      </c>
      <c r="B168" s="83" t="s">
        <v>1584</v>
      </c>
      <c r="C168" s="84"/>
      <c r="D168" s="84"/>
      <c r="E168" s="85"/>
      <c r="F168" s="22">
        <f t="shared" si="6"/>
      </c>
    </row>
    <row r="169" spans="1:6" ht="31.5" customHeight="1" hidden="1">
      <c r="A169" s="106">
        <v>2137001</v>
      </c>
      <c r="B169" s="83" t="s">
        <v>1437</v>
      </c>
      <c r="C169" s="84"/>
      <c r="D169" s="84"/>
      <c r="E169" s="85"/>
      <c r="F169" s="22">
        <f t="shared" si="6"/>
      </c>
    </row>
    <row r="170" spans="1:6" ht="31.5" customHeight="1" hidden="1">
      <c r="A170" s="106">
        <v>2137099</v>
      </c>
      <c r="B170" s="83" t="s">
        <v>1585</v>
      </c>
      <c r="C170" s="84"/>
      <c r="D170" s="84"/>
      <c r="E170" s="85"/>
      <c r="F170" s="22">
        <f t="shared" si="6"/>
      </c>
    </row>
    <row r="171" spans="1:6" ht="31.5" customHeight="1" hidden="1">
      <c r="A171" s="106">
        <v>21371</v>
      </c>
      <c r="B171" s="83" t="s">
        <v>1586</v>
      </c>
      <c r="C171" s="84"/>
      <c r="D171" s="84"/>
      <c r="E171" s="85"/>
      <c r="F171" s="22">
        <f t="shared" si="6"/>
      </c>
    </row>
    <row r="172" spans="1:6" ht="31.5" customHeight="1" hidden="1">
      <c r="A172" s="106">
        <v>2137101</v>
      </c>
      <c r="B172" s="83" t="s">
        <v>1577</v>
      </c>
      <c r="C172" s="84"/>
      <c r="D172" s="84"/>
      <c r="E172" s="85"/>
      <c r="F172" s="22">
        <f t="shared" si="6"/>
      </c>
    </row>
    <row r="173" spans="1:6" ht="31.5" customHeight="1" hidden="1">
      <c r="A173" s="106">
        <v>2137102</v>
      </c>
      <c r="B173" s="83" t="s">
        <v>1587</v>
      </c>
      <c r="C173" s="84"/>
      <c r="D173" s="84"/>
      <c r="E173" s="85"/>
      <c r="F173" s="22">
        <f t="shared" si="6"/>
      </c>
    </row>
    <row r="174" spans="1:6" ht="31.5" customHeight="1" hidden="1">
      <c r="A174" s="106">
        <v>2137103</v>
      </c>
      <c r="B174" s="83" t="s">
        <v>1581</v>
      </c>
      <c r="C174" s="84"/>
      <c r="D174" s="84"/>
      <c r="E174" s="85"/>
      <c r="F174" s="22">
        <f t="shared" si="6"/>
      </c>
    </row>
    <row r="175" spans="1:6" ht="31.5" customHeight="1" hidden="1">
      <c r="A175" s="106">
        <v>2137199</v>
      </c>
      <c r="B175" s="83" t="s">
        <v>1588</v>
      </c>
      <c r="C175" s="84"/>
      <c r="D175" s="84"/>
      <c r="E175" s="85"/>
      <c r="F175" s="22">
        <f t="shared" si="6"/>
      </c>
    </row>
    <row r="176" spans="1:6" ht="31.5" customHeight="1" hidden="1">
      <c r="A176" s="105" t="s">
        <v>1589</v>
      </c>
      <c r="B176" s="83" t="s">
        <v>1590</v>
      </c>
      <c r="C176" s="84"/>
      <c r="D176" s="84"/>
      <c r="E176" s="85"/>
      <c r="F176" s="22">
        <f t="shared" si="6"/>
      </c>
    </row>
    <row r="177" spans="1:6" ht="30" customHeight="1" hidden="1">
      <c r="A177" s="105" t="s">
        <v>1591</v>
      </c>
      <c r="B177" s="83" t="s">
        <v>1592</v>
      </c>
      <c r="C177" s="84"/>
      <c r="D177" s="84"/>
      <c r="E177" s="85"/>
      <c r="F177" s="22">
        <f t="shared" si="6"/>
      </c>
    </row>
    <row r="178" spans="1:6" ht="30" customHeight="1" hidden="1">
      <c r="A178" s="105" t="s">
        <v>1593</v>
      </c>
      <c r="B178" s="83" t="s">
        <v>1594</v>
      </c>
      <c r="C178" s="84"/>
      <c r="D178" s="84"/>
      <c r="E178" s="85"/>
      <c r="F178" s="22">
        <f t="shared" si="6"/>
      </c>
    </row>
    <row r="179" spans="1:6" ht="30" customHeight="1" hidden="1">
      <c r="A179" s="105" t="s">
        <v>1595</v>
      </c>
      <c r="B179" s="83" t="s">
        <v>1596</v>
      </c>
      <c r="C179" s="84"/>
      <c r="D179" s="84"/>
      <c r="E179" s="85"/>
      <c r="F179" s="22">
        <f t="shared" si="6"/>
      </c>
    </row>
    <row r="180" spans="1:6" ht="30" customHeight="1" hidden="1">
      <c r="A180" s="105" t="s">
        <v>1597</v>
      </c>
      <c r="B180" s="83" t="s">
        <v>1598</v>
      </c>
      <c r="C180" s="84"/>
      <c r="D180" s="84"/>
      <c r="E180" s="85"/>
      <c r="F180" s="22">
        <f t="shared" si="6"/>
      </c>
    </row>
    <row r="181" spans="1:6" ht="30" customHeight="1" hidden="1">
      <c r="A181" s="105" t="s">
        <v>1599</v>
      </c>
      <c r="B181" s="83" t="s">
        <v>1600</v>
      </c>
      <c r="C181" s="84"/>
      <c r="D181" s="84"/>
      <c r="E181" s="85"/>
      <c r="F181" s="22">
        <f t="shared" si="6"/>
      </c>
    </row>
    <row r="182" spans="1:6" ht="30" customHeight="1" hidden="1">
      <c r="A182" s="105" t="s">
        <v>1601</v>
      </c>
      <c r="B182" s="83" t="s">
        <v>1602</v>
      </c>
      <c r="C182" s="84"/>
      <c r="D182" s="84"/>
      <c r="E182" s="85"/>
      <c r="F182" s="22">
        <f t="shared" si="6"/>
      </c>
    </row>
    <row r="183" spans="1:6" ht="30" customHeight="1" hidden="1">
      <c r="A183" s="105" t="s">
        <v>1603</v>
      </c>
      <c r="B183" s="83" t="s">
        <v>1598</v>
      </c>
      <c r="C183" s="84"/>
      <c r="D183" s="84"/>
      <c r="E183" s="85"/>
      <c r="F183" s="22">
        <f t="shared" si="6"/>
      </c>
    </row>
    <row r="184" spans="1:6" ht="30" customHeight="1" hidden="1">
      <c r="A184" s="105" t="s">
        <v>1604</v>
      </c>
      <c r="B184" s="83" t="s">
        <v>1605</v>
      </c>
      <c r="C184" s="84"/>
      <c r="D184" s="84"/>
      <c r="E184" s="85"/>
      <c r="F184" s="22">
        <f t="shared" si="6"/>
      </c>
    </row>
    <row r="185" spans="1:6" ht="30" customHeight="1" hidden="1">
      <c r="A185" s="105" t="s">
        <v>1606</v>
      </c>
      <c r="B185" s="83" t="s">
        <v>1607</v>
      </c>
      <c r="C185" s="84"/>
      <c r="D185" s="84"/>
      <c r="E185" s="85"/>
      <c r="F185" s="22">
        <f t="shared" si="6"/>
      </c>
    </row>
    <row r="186" spans="1:6" ht="30" customHeight="1" hidden="1">
      <c r="A186" s="105" t="s">
        <v>1608</v>
      </c>
      <c r="B186" s="83" t="s">
        <v>1609</v>
      </c>
      <c r="C186" s="84"/>
      <c r="D186" s="84"/>
      <c r="E186" s="85"/>
      <c r="F186" s="22">
        <f t="shared" si="6"/>
      </c>
    </row>
    <row r="187" spans="1:6" ht="30" customHeight="1" hidden="1">
      <c r="A187" s="105" t="s">
        <v>1610</v>
      </c>
      <c r="B187" s="83" t="s">
        <v>1611</v>
      </c>
      <c r="C187" s="84"/>
      <c r="D187" s="84"/>
      <c r="E187" s="85"/>
      <c r="F187" s="22">
        <f t="shared" si="6"/>
      </c>
    </row>
    <row r="188" spans="1:6" ht="30" customHeight="1" hidden="1">
      <c r="A188" s="105" t="s">
        <v>1612</v>
      </c>
      <c r="B188" s="83" t="s">
        <v>1613</v>
      </c>
      <c r="C188" s="84"/>
      <c r="D188" s="84"/>
      <c r="E188" s="85"/>
      <c r="F188" s="22">
        <f t="shared" si="6"/>
      </c>
    </row>
    <row r="189" spans="1:6" ht="30" customHeight="1" hidden="1">
      <c r="A189" s="105" t="s">
        <v>1614</v>
      </c>
      <c r="B189" s="83" t="s">
        <v>1615</v>
      </c>
      <c r="C189" s="84"/>
      <c r="D189" s="84"/>
      <c r="E189" s="85"/>
      <c r="F189" s="22">
        <f t="shared" si="6"/>
      </c>
    </row>
    <row r="190" spans="1:6" ht="30" customHeight="1" hidden="1">
      <c r="A190" s="105" t="s">
        <v>1616</v>
      </c>
      <c r="B190" s="83" t="s">
        <v>1617</v>
      </c>
      <c r="C190" s="84"/>
      <c r="D190" s="84"/>
      <c r="E190" s="85"/>
      <c r="F190" s="22">
        <f t="shared" si="6"/>
      </c>
    </row>
    <row r="191" spans="1:6" ht="30" customHeight="1" hidden="1">
      <c r="A191" s="105" t="s">
        <v>1618</v>
      </c>
      <c r="B191" s="83" t="s">
        <v>1619</v>
      </c>
      <c r="C191" s="84"/>
      <c r="D191" s="84"/>
      <c r="E191" s="85"/>
      <c r="F191" s="22">
        <f t="shared" si="6"/>
      </c>
    </row>
    <row r="192" spans="1:6" ht="30" customHeight="1" hidden="1">
      <c r="A192" s="105" t="s">
        <v>1620</v>
      </c>
      <c r="B192" s="83" t="s">
        <v>1621</v>
      </c>
      <c r="C192" s="84"/>
      <c r="D192" s="84"/>
      <c r="E192" s="85"/>
      <c r="F192" s="22">
        <f t="shared" si="6"/>
      </c>
    </row>
    <row r="193" spans="1:6" ht="30" customHeight="1" hidden="1">
      <c r="A193" s="105" t="s">
        <v>1622</v>
      </c>
      <c r="B193" s="83" t="s">
        <v>1623</v>
      </c>
      <c r="C193" s="84"/>
      <c r="D193" s="84"/>
      <c r="E193" s="85"/>
      <c r="F193" s="22">
        <f t="shared" si="6"/>
      </c>
    </row>
    <row r="194" spans="1:6" ht="30" customHeight="1" hidden="1">
      <c r="A194" s="105" t="s">
        <v>1624</v>
      </c>
      <c r="B194" s="83" t="s">
        <v>1625</v>
      </c>
      <c r="C194" s="84"/>
      <c r="D194" s="84"/>
      <c r="E194" s="85"/>
      <c r="F194" s="22">
        <f t="shared" si="6"/>
      </c>
    </row>
    <row r="195" spans="1:6" ht="30" customHeight="1" hidden="1">
      <c r="A195" s="105" t="s">
        <v>1626</v>
      </c>
      <c r="B195" s="83" t="s">
        <v>1627</v>
      </c>
      <c r="C195" s="84"/>
      <c r="D195" s="84"/>
      <c r="E195" s="85"/>
      <c r="F195" s="22">
        <f t="shared" si="6"/>
      </c>
    </row>
    <row r="196" spans="1:6" ht="30" customHeight="1" hidden="1">
      <c r="A196" s="105" t="s">
        <v>1628</v>
      </c>
      <c r="B196" s="83" t="s">
        <v>1629</v>
      </c>
      <c r="C196" s="84"/>
      <c r="D196" s="84"/>
      <c r="E196" s="85"/>
      <c r="F196" s="22">
        <f t="shared" si="6"/>
      </c>
    </row>
    <row r="197" spans="1:6" ht="30" customHeight="1" hidden="1">
      <c r="A197" s="105" t="s">
        <v>1630</v>
      </c>
      <c r="B197" s="83" t="s">
        <v>1631</v>
      </c>
      <c r="C197" s="84"/>
      <c r="D197" s="84"/>
      <c r="E197" s="85"/>
      <c r="F197" s="22">
        <f t="shared" si="6"/>
      </c>
    </row>
    <row r="198" spans="1:6" ht="30" customHeight="1" hidden="1">
      <c r="A198" s="105" t="s">
        <v>1632</v>
      </c>
      <c r="B198" s="83" t="s">
        <v>1633</v>
      </c>
      <c r="C198" s="84"/>
      <c r="D198" s="84"/>
      <c r="E198" s="85"/>
      <c r="F198" s="22">
        <f aca="true" t="shared" si="8" ref="F198:F261">IF(AND((D198-C198)&lt;&gt;0,C198&lt;&gt;0),(D198-C198)/C198*100,"")</f>
      </c>
    </row>
    <row r="199" spans="1:6" ht="30" customHeight="1" hidden="1">
      <c r="A199" s="105" t="s">
        <v>1634</v>
      </c>
      <c r="B199" s="83" t="s">
        <v>1635</v>
      </c>
      <c r="C199" s="84"/>
      <c r="D199" s="84"/>
      <c r="E199" s="85"/>
      <c r="F199" s="22">
        <f t="shared" si="8"/>
      </c>
    </row>
    <row r="200" spans="1:6" ht="30" customHeight="1" hidden="1">
      <c r="A200" s="105" t="s">
        <v>1636</v>
      </c>
      <c r="B200" s="83" t="s">
        <v>1637</v>
      </c>
      <c r="C200" s="84"/>
      <c r="D200" s="84"/>
      <c r="E200" s="85"/>
      <c r="F200" s="22">
        <f t="shared" si="8"/>
      </c>
    </row>
    <row r="201" spans="1:6" ht="30" customHeight="1" hidden="1">
      <c r="A201" s="105" t="s">
        <v>1638</v>
      </c>
      <c r="B201" s="83" t="s">
        <v>1639</v>
      </c>
      <c r="C201" s="84"/>
      <c r="D201" s="84"/>
      <c r="E201" s="85"/>
      <c r="F201" s="22">
        <f t="shared" si="8"/>
      </c>
    </row>
    <row r="202" spans="1:6" ht="30" customHeight="1" hidden="1">
      <c r="A202" s="105" t="s">
        <v>1640</v>
      </c>
      <c r="B202" s="83" t="s">
        <v>1641</v>
      </c>
      <c r="C202" s="84"/>
      <c r="D202" s="84"/>
      <c r="E202" s="85"/>
      <c r="F202" s="22">
        <f t="shared" si="8"/>
      </c>
    </row>
    <row r="203" spans="1:6" ht="30" customHeight="1" hidden="1">
      <c r="A203" s="105" t="s">
        <v>1642</v>
      </c>
      <c r="B203" s="83" t="s">
        <v>1643</v>
      </c>
      <c r="C203" s="84"/>
      <c r="D203" s="84"/>
      <c r="E203" s="85"/>
      <c r="F203" s="22">
        <f t="shared" si="8"/>
      </c>
    </row>
    <row r="204" spans="1:6" ht="30" customHeight="1" hidden="1">
      <c r="A204" s="105" t="s">
        <v>1644</v>
      </c>
      <c r="B204" s="83" t="s">
        <v>1645</v>
      </c>
      <c r="C204" s="84"/>
      <c r="D204" s="84"/>
      <c r="E204" s="85"/>
      <c r="F204" s="22">
        <f t="shared" si="8"/>
      </c>
    </row>
    <row r="205" spans="1:6" ht="30" customHeight="1" hidden="1">
      <c r="A205" s="105" t="s">
        <v>1646</v>
      </c>
      <c r="B205" s="83" t="s">
        <v>1647</v>
      </c>
      <c r="C205" s="84"/>
      <c r="D205" s="84"/>
      <c r="E205" s="85"/>
      <c r="F205" s="22">
        <f t="shared" si="8"/>
      </c>
    </row>
    <row r="206" spans="1:6" ht="30" customHeight="1" hidden="1">
      <c r="A206" s="105" t="s">
        <v>1648</v>
      </c>
      <c r="B206" s="83" t="s">
        <v>1649</v>
      </c>
      <c r="C206" s="84"/>
      <c r="D206" s="84"/>
      <c r="E206" s="85"/>
      <c r="F206" s="22">
        <f t="shared" si="8"/>
      </c>
    </row>
    <row r="207" spans="1:6" ht="30" customHeight="1" hidden="1">
      <c r="A207" s="105" t="s">
        <v>1650</v>
      </c>
      <c r="B207" s="83" t="s">
        <v>1651</v>
      </c>
      <c r="C207" s="84"/>
      <c r="D207" s="84"/>
      <c r="E207" s="85"/>
      <c r="F207" s="22">
        <f t="shared" si="8"/>
      </c>
    </row>
    <row r="208" spans="1:6" ht="30" customHeight="1" hidden="1">
      <c r="A208" s="105" t="s">
        <v>1652</v>
      </c>
      <c r="B208" s="83" t="s">
        <v>1653</v>
      </c>
      <c r="C208" s="84"/>
      <c r="D208" s="84"/>
      <c r="E208" s="85"/>
      <c r="F208" s="22">
        <f t="shared" si="8"/>
      </c>
    </row>
    <row r="209" spans="1:6" ht="30" customHeight="1" hidden="1">
      <c r="A209" s="105" t="s">
        <v>1654</v>
      </c>
      <c r="B209" s="83" t="s">
        <v>1655</v>
      </c>
      <c r="C209" s="84"/>
      <c r="D209" s="84"/>
      <c r="E209" s="85"/>
      <c r="F209" s="22">
        <f t="shared" si="8"/>
      </c>
    </row>
    <row r="210" spans="1:6" ht="30" customHeight="1" hidden="1">
      <c r="A210" s="105" t="s">
        <v>1656</v>
      </c>
      <c r="B210" s="83" t="s">
        <v>1657</v>
      </c>
      <c r="C210" s="84"/>
      <c r="D210" s="84"/>
      <c r="E210" s="85"/>
      <c r="F210" s="22">
        <f t="shared" si="8"/>
      </c>
    </row>
    <row r="211" spans="1:6" ht="30" customHeight="1" hidden="1">
      <c r="A211" s="105" t="s">
        <v>1658</v>
      </c>
      <c r="B211" s="83" t="s">
        <v>1659</v>
      </c>
      <c r="C211" s="84"/>
      <c r="D211" s="84"/>
      <c r="E211" s="85"/>
      <c r="F211" s="22">
        <f t="shared" si="8"/>
      </c>
    </row>
    <row r="212" spans="1:6" ht="30" customHeight="1" hidden="1">
      <c r="A212" s="105" t="s">
        <v>1660</v>
      </c>
      <c r="B212" s="83" t="s">
        <v>1661</v>
      </c>
      <c r="C212" s="84"/>
      <c r="D212" s="84"/>
      <c r="E212" s="85"/>
      <c r="F212" s="22">
        <f t="shared" si="8"/>
      </c>
    </row>
    <row r="213" spans="1:6" ht="30" customHeight="1" hidden="1">
      <c r="A213" s="105" t="s">
        <v>1662</v>
      </c>
      <c r="B213" s="83" t="s">
        <v>1663</v>
      </c>
      <c r="C213" s="84"/>
      <c r="D213" s="84"/>
      <c r="E213" s="85"/>
      <c r="F213" s="22">
        <f t="shared" si="8"/>
      </c>
    </row>
    <row r="214" spans="1:6" ht="30" customHeight="1" hidden="1">
      <c r="A214" s="105" t="s">
        <v>1664</v>
      </c>
      <c r="B214" s="83" t="s">
        <v>1665</v>
      </c>
      <c r="C214" s="84"/>
      <c r="D214" s="84"/>
      <c r="E214" s="85"/>
      <c r="F214" s="22">
        <f t="shared" si="8"/>
      </c>
    </row>
    <row r="215" spans="1:6" ht="30" customHeight="1" hidden="1">
      <c r="A215" s="105" t="s">
        <v>1666</v>
      </c>
      <c r="B215" s="83" t="s">
        <v>1667</v>
      </c>
      <c r="C215" s="84"/>
      <c r="D215" s="84"/>
      <c r="E215" s="85"/>
      <c r="F215" s="22">
        <f t="shared" si="8"/>
      </c>
    </row>
    <row r="216" spans="1:6" ht="30" customHeight="1" hidden="1">
      <c r="A216" s="105" t="s">
        <v>1668</v>
      </c>
      <c r="B216" s="83" t="s">
        <v>1669</v>
      </c>
      <c r="C216" s="84"/>
      <c r="D216" s="84"/>
      <c r="E216" s="85"/>
      <c r="F216" s="22">
        <f t="shared" si="8"/>
      </c>
    </row>
    <row r="217" spans="1:6" ht="30" customHeight="1" hidden="1">
      <c r="A217" s="105" t="s">
        <v>1670</v>
      </c>
      <c r="B217" s="83" t="s">
        <v>1671</v>
      </c>
      <c r="C217" s="84"/>
      <c r="D217" s="84"/>
      <c r="E217" s="85"/>
      <c r="F217" s="22">
        <f t="shared" si="8"/>
      </c>
    </row>
    <row r="218" spans="1:6" ht="30" customHeight="1" hidden="1">
      <c r="A218" s="105" t="s">
        <v>1672</v>
      </c>
      <c r="B218" s="83" t="s">
        <v>1594</v>
      </c>
      <c r="C218" s="84"/>
      <c r="D218" s="84"/>
      <c r="E218" s="85"/>
      <c r="F218" s="22">
        <f t="shared" si="8"/>
      </c>
    </row>
    <row r="219" spans="1:6" ht="30" customHeight="1" hidden="1">
      <c r="A219" s="105" t="s">
        <v>1673</v>
      </c>
      <c r="B219" s="83" t="s">
        <v>1674</v>
      </c>
      <c r="C219" s="84"/>
      <c r="D219" s="84"/>
      <c r="E219" s="85"/>
      <c r="F219" s="22">
        <f t="shared" si="8"/>
      </c>
    </row>
    <row r="220" spans="1:6" ht="30" customHeight="1" hidden="1">
      <c r="A220" s="105" t="s">
        <v>1675</v>
      </c>
      <c r="B220" s="83" t="s">
        <v>1676</v>
      </c>
      <c r="C220" s="84"/>
      <c r="D220" s="84"/>
      <c r="E220" s="85"/>
      <c r="F220" s="22">
        <f t="shared" si="8"/>
      </c>
    </row>
    <row r="221" spans="1:6" ht="30" customHeight="1" hidden="1">
      <c r="A221" s="105" t="s">
        <v>1677</v>
      </c>
      <c r="B221" s="83" t="s">
        <v>1594</v>
      </c>
      <c r="C221" s="84"/>
      <c r="D221" s="84"/>
      <c r="E221" s="85"/>
      <c r="F221" s="22">
        <f t="shared" si="8"/>
      </c>
    </row>
    <row r="222" spans="1:6" ht="30" customHeight="1" hidden="1">
      <c r="A222" s="105" t="s">
        <v>1678</v>
      </c>
      <c r="B222" s="83" t="s">
        <v>1679</v>
      </c>
      <c r="C222" s="84"/>
      <c r="D222" s="84"/>
      <c r="E222" s="85"/>
      <c r="F222" s="22">
        <f t="shared" si="8"/>
      </c>
    </row>
    <row r="223" spans="1:6" ht="30" customHeight="1" hidden="1">
      <c r="A223" s="105" t="s">
        <v>1680</v>
      </c>
      <c r="B223" s="83" t="s">
        <v>1681</v>
      </c>
      <c r="C223" s="84"/>
      <c r="D223" s="84"/>
      <c r="E223" s="85"/>
      <c r="F223" s="22">
        <f t="shared" si="8"/>
      </c>
    </row>
    <row r="224" spans="1:6" ht="30" customHeight="1" hidden="1">
      <c r="A224" s="105" t="s">
        <v>1682</v>
      </c>
      <c r="B224" s="83" t="s">
        <v>1683</v>
      </c>
      <c r="C224" s="84"/>
      <c r="D224" s="84"/>
      <c r="E224" s="85"/>
      <c r="F224" s="22">
        <f t="shared" si="8"/>
      </c>
    </row>
    <row r="225" spans="1:6" ht="30" customHeight="1" hidden="1">
      <c r="A225" s="105" t="s">
        <v>1684</v>
      </c>
      <c r="B225" s="83" t="s">
        <v>1613</v>
      </c>
      <c r="C225" s="84"/>
      <c r="D225" s="84"/>
      <c r="E225" s="85"/>
      <c r="F225" s="22">
        <f t="shared" si="8"/>
      </c>
    </row>
    <row r="226" spans="1:6" ht="30" customHeight="1" hidden="1">
      <c r="A226" s="105" t="s">
        <v>1685</v>
      </c>
      <c r="B226" s="83" t="s">
        <v>1617</v>
      </c>
      <c r="C226" s="84"/>
      <c r="D226" s="84"/>
      <c r="E226" s="85"/>
      <c r="F226" s="22">
        <f t="shared" si="8"/>
      </c>
    </row>
    <row r="227" spans="1:7" s="63" customFormat="1" ht="30" customHeight="1" hidden="1">
      <c r="A227" s="105" t="s">
        <v>1686</v>
      </c>
      <c r="B227" s="83" t="s">
        <v>1687</v>
      </c>
      <c r="C227" s="84"/>
      <c r="D227" s="84"/>
      <c r="E227" s="85"/>
      <c r="F227" s="22">
        <f t="shared" si="8"/>
      </c>
      <c r="G227"/>
    </row>
    <row r="228" spans="1:7" s="63" customFormat="1" ht="30.75" customHeight="1" hidden="1">
      <c r="A228" s="105" t="s">
        <v>1688</v>
      </c>
      <c r="B228" s="83" t="s">
        <v>1689</v>
      </c>
      <c r="C228" s="84"/>
      <c r="D228" s="84"/>
      <c r="E228" s="85"/>
      <c r="F228" s="22">
        <f t="shared" si="8"/>
      </c>
      <c r="G228"/>
    </row>
    <row r="229" spans="1:6" ht="30.75" customHeight="1" hidden="1">
      <c r="A229" s="105" t="s">
        <v>1690</v>
      </c>
      <c r="B229" s="83" t="s">
        <v>1691</v>
      </c>
      <c r="C229" s="84"/>
      <c r="D229" s="84"/>
      <c r="E229" s="85"/>
      <c r="F229" s="22">
        <f t="shared" si="8"/>
      </c>
    </row>
    <row r="230" spans="1:6" ht="30.75" customHeight="1" hidden="1">
      <c r="A230" s="105" t="s">
        <v>1692</v>
      </c>
      <c r="B230" s="83" t="s">
        <v>1693</v>
      </c>
      <c r="C230" s="84"/>
      <c r="D230" s="84"/>
      <c r="E230" s="85"/>
      <c r="F230" s="22">
        <f t="shared" si="8"/>
      </c>
    </row>
    <row r="231" spans="1:6" ht="30.75" customHeight="1" hidden="1">
      <c r="A231" s="105" t="s">
        <v>1694</v>
      </c>
      <c r="B231" s="83" t="s">
        <v>1695</v>
      </c>
      <c r="C231" s="84"/>
      <c r="D231" s="84"/>
      <c r="E231" s="85"/>
      <c r="F231" s="22">
        <f t="shared" si="8"/>
      </c>
    </row>
    <row r="232" spans="1:6" ht="30.75" customHeight="1">
      <c r="A232" s="105" t="s">
        <v>1696</v>
      </c>
      <c r="B232" s="83" t="s">
        <v>1697</v>
      </c>
      <c r="C232" s="84">
        <f>SUM(C234:C237,C246)</f>
        <v>57169</v>
      </c>
      <c r="D232" s="84">
        <f>SUM(D234:D237,D246)</f>
        <v>25822</v>
      </c>
      <c r="E232" s="85">
        <f aca="true" t="shared" si="9" ref="E232:E235">D232-C232</f>
        <v>-31347</v>
      </c>
      <c r="F232" s="22">
        <f t="shared" si="8"/>
        <v>-54.83216428483969</v>
      </c>
    </row>
    <row r="233" spans="1:6" ht="30.75" customHeight="1">
      <c r="A233" s="105" t="s">
        <v>1698</v>
      </c>
      <c r="B233" s="83" t="s">
        <v>1699</v>
      </c>
      <c r="C233" s="84">
        <f>SUM(C234:C236)</f>
        <v>57000</v>
      </c>
      <c r="D233" s="84">
        <f>SUM(D234:D236)</f>
        <v>24900</v>
      </c>
      <c r="E233" s="85">
        <f t="shared" si="9"/>
        <v>-32100</v>
      </c>
      <c r="F233" s="22">
        <f t="shared" si="8"/>
        <v>-56.315789473684205</v>
      </c>
    </row>
    <row r="234" spans="1:6" ht="30.75" customHeight="1" hidden="1">
      <c r="A234" s="105" t="s">
        <v>1700</v>
      </c>
      <c r="B234" s="83" t="s">
        <v>1701</v>
      </c>
      <c r="C234" s="84"/>
      <c r="D234" s="84"/>
      <c r="E234" s="85"/>
      <c r="F234" s="22">
        <f t="shared" si="8"/>
      </c>
    </row>
    <row r="235" spans="1:6" ht="30.75" customHeight="1">
      <c r="A235" s="105" t="s">
        <v>1702</v>
      </c>
      <c r="B235" s="83" t="s">
        <v>1703</v>
      </c>
      <c r="C235" s="84">
        <v>57000</v>
      </c>
      <c r="D235" s="84">
        <v>24900</v>
      </c>
      <c r="E235" s="85">
        <f t="shared" si="9"/>
        <v>-32100</v>
      </c>
      <c r="F235" s="22">
        <f t="shared" si="8"/>
        <v>-56.315789473684205</v>
      </c>
    </row>
    <row r="236" spans="1:6" ht="30.75" customHeight="1" hidden="1">
      <c r="A236" s="105" t="s">
        <v>1704</v>
      </c>
      <c r="B236" s="83" t="s">
        <v>1705</v>
      </c>
      <c r="C236" s="84"/>
      <c r="D236" s="84"/>
      <c r="E236" s="85"/>
      <c r="F236" s="22">
        <f t="shared" si="8"/>
      </c>
    </row>
    <row r="237" spans="1:6" ht="30.75" customHeight="1">
      <c r="A237" s="105" t="s">
        <v>1706</v>
      </c>
      <c r="B237" s="83" t="s">
        <v>1707</v>
      </c>
      <c r="C237" s="84">
        <f>SUM(C238:C245)</f>
        <v>2</v>
      </c>
      <c r="D237" s="84">
        <f>SUM(D238:D245)</f>
        <v>5</v>
      </c>
      <c r="E237" s="85">
        <f>D237-C237</f>
        <v>3</v>
      </c>
      <c r="F237" s="22">
        <f t="shared" si="8"/>
        <v>150</v>
      </c>
    </row>
    <row r="238" spans="1:6" ht="30.75" customHeight="1" hidden="1">
      <c r="A238" s="105" t="s">
        <v>1708</v>
      </c>
      <c r="B238" s="83" t="s">
        <v>1709</v>
      </c>
      <c r="C238" s="84"/>
      <c r="D238" s="84"/>
      <c r="E238" s="85"/>
      <c r="F238" s="22">
        <f t="shared" si="8"/>
      </c>
    </row>
    <row r="239" spans="1:6" ht="30.75" customHeight="1" hidden="1">
      <c r="A239" s="105" t="s">
        <v>1710</v>
      </c>
      <c r="B239" s="83" t="s">
        <v>1711</v>
      </c>
      <c r="C239" s="84"/>
      <c r="D239" s="84"/>
      <c r="E239" s="85"/>
      <c r="F239" s="22">
        <f t="shared" si="8"/>
      </c>
    </row>
    <row r="240" spans="1:6" ht="30.75" customHeight="1">
      <c r="A240" s="105" t="s">
        <v>1712</v>
      </c>
      <c r="B240" s="83" t="s">
        <v>1713</v>
      </c>
      <c r="C240" s="84">
        <v>2</v>
      </c>
      <c r="D240" s="84">
        <v>5</v>
      </c>
      <c r="E240" s="85">
        <f>D240-C240</f>
        <v>3</v>
      </c>
      <c r="F240" s="22">
        <f t="shared" si="8"/>
        <v>150</v>
      </c>
    </row>
    <row r="241" spans="1:6" ht="30.75" customHeight="1" hidden="1">
      <c r="A241" s="105" t="s">
        <v>1714</v>
      </c>
      <c r="B241" s="83" t="s">
        <v>1715</v>
      </c>
      <c r="C241" s="84"/>
      <c r="D241" s="84"/>
      <c r="E241" s="85"/>
      <c r="F241" s="22">
        <f t="shared" si="8"/>
      </c>
    </row>
    <row r="242" spans="1:6" ht="30.75" customHeight="1" hidden="1">
      <c r="A242" s="105" t="s">
        <v>1716</v>
      </c>
      <c r="B242" s="83" t="s">
        <v>1717</v>
      </c>
      <c r="C242" s="84"/>
      <c r="D242" s="84"/>
      <c r="E242" s="85"/>
      <c r="F242" s="22">
        <f t="shared" si="8"/>
      </c>
    </row>
    <row r="243" spans="1:6" ht="30.75" customHeight="1" hidden="1">
      <c r="A243" s="105" t="s">
        <v>1718</v>
      </c>
      <c r="B243" s="83" t="s">
        <v>1719</v>
      </c>
      <c r="C243" s="84"/>
      <c r="D243" s="84"/>
      <c r="E243" s="85"/>
      <c r="F243" s="22">
        <f t="shared" si="8"/>
      </c>
    </row>
    <row r="244" spans="1:6" ht="30.75" customHeight="1" hidden="1">
      <c r="A244" s="105" t="s">
        <v>1720</v>
      </c>
      <c r="B244" s="83" t="s">
        <v>1721</v>
      </c>
      <c r="C244" s="84">
        <v>0</v>
      </c>
      <c r="D244" s="84">
        <v>0</v>
      </c>
      <c r="E244" s="85">
        <f aca="true" t="shared" si="10" ref="E244:E250">D244-C244</f>
        <v>0</v>
      </c>
      <c r="F244" s="22">
        <f t="shared" si="8"/>
      </c>
    </row>
    <row r="245" spans="1:6" ht="30.75" customHeight="1" hidden="1">
      <c r="A245" s="105" t="s">
        <v>1722</v>
      </c>
      <c r="B245" s="83" t="s">
        <v>1723</v>
      </c>
      <c r="C245" s="84"/>
      <c r="D245" s="84"/>
      <c r="E245" s="85"/>
      <c r="F245" s="22">
        <f t="shared" si="8"/>
      </c>
    </row>
    <row r="246" spans="1:6" ht="29.25" customHeight="1">
      <c r="A246" s="105" t="s">
        <v>1724</v>
      </c>
      <c r="B246" s="83" t="s">
        <v>1725</v>
      </c>
      <c r="C246" s="84">
        <f>SUM(C247:C257)</f>
        <v>167</v>
      </c>
      <c r="D246" s="84">
        <f>SUM(D247:D257)</f>
        <v>917</v>
      </c>
      <c r="E246" s="85">
        <f t="shared" si="10"/>
        <v>750</v>
      </c>
      <c r="F246" s="22">
        <f t="shared" si="8"/>
        <v>449.10179640718565</v>
      </c>
    </row>
    <row r="247" spans="1:6" ht="29.25" customHeight="1" hidden="1">
      <c r="A247" s="106">
        <v>2296001</v>
      </c>
      <c r="B247" s="83" t="s">
        <v>1726</v>
      </c>
      <c r="C247" s="84"/>
      <c r="D247" s="84"/>
      <c r="E247" s="85"/>
      <c r="F247" s="22">
        <f t="shared" si="8"/>
      </c>
    </row>
    <row r="248" spans="1:6" ht="29.25" customHeight="1">
      <c r="A248" s="105" t="s">
        <v>1727</v>
      </c>
      <c r="B248" s="83" t="s">
        <v>1728</v>
      </c>
      <c r="C248" s="84">
        <v>114</v>
      </c>
      <c r="D248" s="84">
        <v>528</v>
      </c>
      <c r="E248" s="85">
        <f t="shared" si="10"/>
        <v>414</v>
      </c>
      <c r="F248" s="22">
        <f t="shared" si="8"/>
        <v>363.15789473684214</v>
      </c>
    </row>
    <row r="249" spans="1:6" ht="30.75" customHeight="1">
      <c r="A249" s="105" t="s">
        <v>1729</v>
      </c>
      <c r="B249" s="83" t="s">
        <v>1730</v>
      </c>
      <c r="C249" s="84">
        <v>2</v>
      </c>
      <c r="D249" s="84">
        <v>71</v>
      </c>
      <c r="E249" s="85">
        <f t="shared" si="10"/>
        <v>69</v>
      </c>
      <c r="F249" s="22">
        <f t="shared" si="8"/>
        <v>3450</v>
      </c>
    </row>
    <row r="250" spans="1:6" ht="30.75" customHeight="1">
      <c r="A250" s="105" t="s">
        <v>1731</v>
      </c>
      <c r="B250" s="83" t="s">
        <v>1732</v>
      </c>
      <c r="C250" s="84">
        <v>5</v>
      </c>
      <c r="D250" s="84">
        <v>11</v>
      </c>
      <c r="E250" s="85">
        <f t="shared" si="10"/>
        <v>6</v>
      </c>
      <c r="F250" s="22">
        <f t="shared" si="8"/>
        <v>120</v>
      </c>
    </row>
    <row r="251" spans="1:6" ht="30.75" customHeight="1" hidden="1">
      <c r="A251" s="105" t="s">
        <v>1733</v>
      </c>
      <c r="B251" s="83" t="s">
        <v>1734</v>
      </c>
      <c r="C251" s="84"/>
      <c r="D251" s="84"/>
      <c r="E251" s="85"/>
      <c r="F251" s="22">
        <f t="shared" si="8"/>
      </c>
    </row>
    <row r="252" spans="1:6" ht="30.75" customHeight="1">
      <c r="A252" s="105" t="s">
        <v>1735</v>
      </c>
      <c r="B252" s="83" t="s">
        <v>1736</v>
      </c>
      <c r="C252" s="84">
        <v>44</v>
      </c>
      <c r="D252" s="84">
        <v>43</v>
      </c>
      <c r="E252" s="85">
        <f aca="true" t="shared" si="11" ref="E252:E258">D252-C252</f>
        <v>-1</v>
      </c>
      <c r="F252" s="22">
        <f t="shared" si="8"/>
        <v>-2.272727272727273</v>
      </c>
    </row>
    <row r="253" spans="1:6" ht="30.75" customHeight="1">
      <c r="A253" s="105" t="s">
        <v>1737</v>
      </c>
      <c r="B253" s="83" t="s">
        <v>1738</v>
      </c>
      <c r="C253" s="84"/>
      <c r="D253" s="84">
        <v>6</v>
      </c>
      <c r="E253" s="85">
        <f t="shared" si="11"/>
        <v>6</v>
      </c>
      <c r="F253" s="22">
        <f t="shared" si="8"/>
      </c>
    </row>
    <row r="254" spans="1:6" ht="30.75" customHeight="1" hidden="1">
      <c r="A254" s="105" t="s">
        <v>1739</v>
      </c>
      <c r="B254" s="83" t="s">
        <v>1740</v>
      </c>
      <c r="C254" s="84"/>
      <c r="D254" s="84"/>
      <c r="E254" s="85"/>
      <c r="F254" s="22">
        <f t="shared" si="8"/>
      </c>
    </row>
    <row r="255" spans="1:6" ht="30.75" customHeight="1" hidden="1">
      <c r="A255" s="105" t="s">
        <v>1741</v>
      </c>
      <c r="B255" s="83" t="s">
        <v>1742</v>
      </c>
      <c r="C255" s="84"/>
      <c r="D255" s="84"/>
      <c r="E255" s="85"/>
      <c r="F255" s="22">
        <f t="shared" si="8"/>
      </c>
    </row>
    <row r="256" spans="1:6" ht="30.75" customHeight="1">
      <c r="A256" s="105" t="s">
        <v>1743</v>
      </c>
      <c r="B256" s="83" t="s">
        <v>1744</v>
      </c>
      <c r="C256" s="84">
        <v>0</v>
      </c>
      <c r="D256" s="84">
        <v>70</v>
      </c>
      <c r="E256" s="85">
        <f t="shared" si="11"/>
        <v>70</v>
      </c>
      <c r="F256" s="22">
        <f t="shared" si="8"/>
      </c>
    </row>
    <row r="257" spans="1:6" ht="30.75" customHeight="1">
      <c r="A257" s="105" t="s">
        <v>1745</v>
      </c>
      <c r="B257" s="83" t="s">
        <v>1746</v>
      </c>
      <c r="C257" s="84">
        <v>2</v>
      </c>
      <c r="D257" s="84">
        <v>188</v>
      </c>
      <c r="E257" s="85">
        <f t="shared" si="11"/>
        <v>186</v>
      </c>
      <c r="F257" s="22">
        <f t="shared" si="8"/>
        <v>9300</v>
      </c>
    </row>
    <row r="258" spans="1:6" ht="30.75" customHeight="1">
      <c r="A258" s="105" t="s">
        <v>1747</v>
      </c>
      <c r="B258" s="83" t="s">
        <v>1748</v>
      </c>
      <c r="C258" s="84">
        <f>SUM(C259:C274)</f>
        <v>1808</v>
      </c>
      <c r="D258" s="84">
        <f>SUM(D259:D274)</f>
        <v>2578</v>
      </c>
      <c r="E258" s="85">
        <f t="shared" si="11"/>
        <v>770</v>
      </c>
      <c r="F258" s="22">
        <f t="shared" si="8"/>
        <v>42.588495575221245</v>
      </c>
    </row>
    <row r="259" spans="1:6" ht="30.75" customHeight="1" hidden="1">
      <c r="A259" s="105" t="s">
        <v>1749</v>
      </c>
      <c r="B259" s="83" t="s">
        <v>1750</v>
      </c>
      <c r="C259" s="84"/>
      <c r="D259" s="84"/>
      <c r="E259" s="85"/>
      <c r="F259" s="22">
        <f t="shared" si="8"/>
      </c>
    </row>
    <row r="260" spans="1:6" ht="30.75" customHeight="1" hidden="1">
      <c r="A260" s="105" t="s">
        <v>1751</v>
      </c>
      <c r="B260" s="83" t="s">
        <v>1752</v>
      </c>
      <c r="C260" s="84"/>
      <c r="D260" s="84"/>
      <c r="E260" s="85"/>
      <c r="F260" s="22">
        <f t="shared" si="8"/>
      </c>
    </row>
    <row r="261" spans="1:6" ht="30.75" customHeight="1" hidden="1">
      <c r="A261" s="105" t="s">
        <v>1753</v>
      </c>
      <c r="B261" s="83" t="s">
        <v>1754</v>
      </c>
      <c r="C261" s="84"/>
      <c r="D261" s="84"/>
      <c r="E261" s="85"/>
      <c r="F261" s="22">
        <f t="shared" si="8"/>
      </c>
    </row>
    <row r="262" spans="1:6" ht="30.75" customHeight="1">
      <c r="A262" s="105" t="s">
        <v>1755</v>
      </c>
      <c r="B262" s="83" t="s">
        <v>1756</v>
      </c>
      <c r="C262" s="84">
        <v>1763</v>
      </c>
      <c r="D262" s="84">
        <v>2355</v>
      </c>
      <c r="E262" s="85">
        <f>D262-C262</f>
        <v>592</v>
      </c>
      <c r="F262" s="22">
        <f aca="true" t="shared" si="12" ref="F262:F325">IF(AND((D262-C262)&lt;&gt;0,C262&lt;&gt;0),(D262-C262)/C262*100,"")</f>
        <v>33.57912648893931</v>
      </c>
    </row>
    <row r="263" spans="1:6" ht="30.75" customHeight="1" hidden="1">
      <c r="A263" s="105" t="s">
        <v>1757</v>
      </c>
      <c r="B263" s="83" t="s">
        <v>1758</v>
      </c>
      <c r="C263" s="84"/>
      <c r="D263" s="84"/>
      <c r="E263" s="85"/>
      <c r="F263" s="22">
        <f t="shared" si="12"/>
      </c>
    </row>
    <row r="264" spans="1:6" ht="30.75" customHeight="1" hidden="1">
      <c r="A264" s="105" t="s">
        <v>1759</v>
      </c>
      <c r="B264" s="83" t="s">
        <v>1760</v>
      </c>
      <c r="C264" s="84"/>
      <c r="D264" s="84"/>
      <c r="E264" s="85"/>
      <c r="F264" s="22">
        <f t="shared" si="12"/>
      </c>
    </row>
    <row r="265" spans="1:6" ht="30.75" customHeight="1" hidden="1">
      <c r="A265" s="105" t="s">
        <v>1761</v>
      </c>
      <c r="B265" s="83" t="s">
        <v>1762</v>
      </c>
      <c r="C265" s="84"/>
      <c r="D265" s="84"/>
      <c r="E265" s="85"/>
      <c r="F265" s="22">
        <f t="shared" si="12"/>
      </c>
    </row>
    <row r="266" spans="1:6" ht="30.75" customHeight="1" hidden="1">
      <c r="A266" s="105" t="s">
        <v>1763</v>
      </c>
      <c r="B266" s="83" t="s">
        <v>1764</v>
      </c>
      <c r="C266" s="84"/>
      <c r="D266" s="84"/>
      <c r="E266" s="85"/>
      <c r="F266" s="22">
        <f t="shared" si="12"/>
      </c>
    </row>
    <row r="267" spans="1:6" ht="30.75" customHeight="1" hidden="1">
      <c r="A267" s="105" t="s">
        <v>1765</v>
      </c>
      <c r="B267" s="83" t="s">
        <v>1766</v>
      </c>
      <c r="C267" s="84"/>
      <c r="D267" s="84"/>
      <c r="E267" s="85"/>
      <c r="F267" s="22">
        <f t="shared" si="12"/>
      </c>
    </row>
    <row r="268" spans="1:6" ht="30.75" customHeight="1" hidden="1">
      <c r="A268" s="105" t="s">
        <v>1767</v>
      </c>
      <c r="B268" s="83" t="s">
        <v>1768</v>
      </c>
      <c r="C268" s="84"/>
      <c r="D268" s="84"/>
      <c r="E268" s="85"/>
      <c r="F268" s="22">
        <f t="shared" si="12"/>
      </c>
    </row>
    <row r="269" spans="1:6" ht="30.75" customHeight="1" hidden="1">
      <c r="A269" s="105" t="s">
        <v>1769</v>
      </c>
      <c r="B269" s="83" t="s">
        <v>1770</v>
      </c>
      <c r="C269" s="84"/>
      <c r="D269" s="84"/>
      <c r="E269" s="85"/>
      <c r="F269" s="22">
        <f t="shared" si="12"/>
      </c>
    </row>
    <row r="270" spans="1:6" ht="30.75" customHeight="1" hidden="1">
      <c r="A270" s="105" t="s">
        <v>1771</v>
      </c>
      <c r="B270" s="83" t="s">
        <v>1772</v>
      </c>
      <c r="C270" s="84"/>
      <c r="D270" s="84"/>
      <c r="E270" s="85"/>
      <c r="F270" s="22">
        <f t="shared" si="12"/>
      </c>
    </row>
    <row r="271" spans="1:6" ht="30.75" customHeight="1" hidden="1">
      <c r="A271" s="105" t="s">
        <v>1773</v>
      </c>
      <c r="B271" s="83" t="s">
        <v>1774</v>
      </c>
      <c r="C271" s="84"/>
      <c r="D271" s="84"/>
      <c r="E271" s="85"/>
      <c r="F271" s="22">
        <f t="shared" si="12"/>
      </c>
    </row>
    <row r="272" spans="1:6" ht="30.75" customHeight="1" hidden="1">
      <c r="A272" s="105" t="s">
        <v>1775</v>
      </c>
      <c r="B272" s="83" t="s">
        <v>1776</v>
      </c>
      <c r="C272" s="84"/>
      <c r="D272" s="84"/>
      <c r="E272" s="85"/>
      <c r="F272" s="22">
        <f t="shared" si="12"/>
      </c>
    </row>
    <row r="273" spans="1:6" ht="30.75" customHeight="1">
      <c r="A273" s="105" t="s">
        <v>1777</v>
      </c>
      <c r="B273" s="83" t="s">
        <v>1778</v>
      </c>
      <c r="C273" s="84">
        <v>45</v>
      </c>
      <c r="D273" s="84">
        <v>223</v>
      </c>
      <c r="E273" s="85">
        <f>D273-C273</f>
        <v>178</v>
      </c>
      <c r="F273" s="22">
        <f t="shared" si="12"/>
        <v>395.55555555555554</v>
      </c>
    </row>
    <row r="274" spans="1:6" ht="30.75" customHeight="1" hidden="1">
      <c r="A274" s="105" t="s">
        <v>1779</v>
      </c>
      <c r="B274" s="83" t="s">
        <v>1780</v>
      </c>
      <c r="C274" s="84"/>
      <c r="D274" s="84"/>
      <c r="E274" s="85"/>
      <c r="F274" s="22">
        <f t="shared" si="12"/>
      </c>
    </row>
    <row r="275" spans="1:6" ht="32.25" customHeight="1">
      <c r="A275" s="105" t="s">
        <v>1781</v>
      </c>
      <c r="B275" s="83" t="s">
        <v>1782</v>
      </c>
      <c r="C275" s="84">
        <f>C276</f>
        <v>62</v>
      </c>
      <c r="D275" s="84">
        <f>D276</f>
        <v>31</v>
      </c>
      <c r="E275" s="85">
        <f aca="true" t="shared" si="13" ref="E275:E280">D275-C275</f>
        <v>-31</v>
      </c>
      <c r="F275" s="22">
        <f t="shared" si="12"/>
        <v>-50</v>
      </c>
    </row>
    <row r="276" spans="1:6" ht="32.25" customHeight="1">
      <c r="A276" s="106">
        <v>23304</v>
      </c>
      <c r="B276" s="83" t="s">
        <v>1783</v>
      </c>
      <c r="C276" s="84">
        <f>SUM(C277:C292)</f>
        <v>62</v>
      </c>
      <c r="D276" s="84">
        <f>SUM(D277:D292)</f>
        <v>31</v>
      </c>
      <c r="E276" s="85">
        <f t="shared" si="13"/>
        <v>-31</v>
      </c>
      <c r="F276" s="22">
        <f t="shared" si="12"/>
        <v>-50</v>
      </c>
    </row>
    <row r="277" spans="1:6" ht="32.25" customHeight="1" hidden="1">
      <c r="A277" s="105" t="s">
        <v>1784</v>
      </c>
      <c r="B277" s="83" t="s">
        <v>1785</v>
      </c>
      <c r="C277" s="84"/>
      <c r="D277" s="84"/>
      <c r="E277" s="85"/>
      <c r="F277" s="22">
        <f t="shared" si="12"/>
      </c>
    </row>
    <row r="278" spans="1:6" ht="30.75" customHeight="1" hidden="1">
      <c r="A278" s="105" t="s">
        <v>1786</v>
      </c>
      <c r="B278" s="83" t="s">
        <v>1787</v>
      </c>
      <c r="C278" s="84"/>
      <c r="D278" s="84"/>
      <c r="E278" s="85"/>
      <c r="F278" s="22">
        <f t="shared" si="12"/>
      </c>
    </row>
    <row r="279" spans="1:6" ht="30.75" customHeight="1" hidden="1">
      <c r="A279" s="105" t="s">
        <v>1788</v>
      </c>
      <c r="B279" s="83" t="s">
        <v>1789</v>
      </c>
      <c r="C279" s="84"/>
      <c r="D279" s="84"/>
      <c r="E279" s="85"/>
      <c r="F279" s="22">
        <f t="shared" si="12"/>
      </c>
    </row>
    <row r="280" spans="1:6" ht="30.75" customHeight="1">
      <c r="A280" s="105" t="s">
        <v>1790</v>
      </c>
      <c r="B280" s="83" t="s">
        <v>1791</v>
      </c>
      <c r="C280" s="84">
        <v>2</v>
      </c>
      <c r="D280" s="84">
        <v>6</v>
      </c>
      <c r="E280" s="85">
        <f t="shared" si="13"/>
        <v>4</v>
      </c>
      <c r="F280" s="22">
        <f t="shared" si="12"/>
        <v>200</v>
      </c>
    </row>
    <row r="281" spans="1:6" ht="30.75" customHeight="1" hidden="1">
      <c r="A281" s="105" t="s">
        <v>1792</v>
      </c>
      <c r="B281" s="83" t="s">
        <v>1793</v>
      </c>
      <c r="C281" s="84"/>
      <c r="D281" s="84"/>
      <c r="E281" s="85"/>
      <c r="F281" s="22">
        <f t="shared" si="12"/>
      </c>
    </row>
    <row r="282" spans="1:6" ht="30.75" customHeight="1" hidden="1">
      <c r="A282" s="105" t="s">
        <v>1794</v>
      </c>
      <c r="B282" s="83" t="s">
        <v>1795</v>
      </c>
      <c r="C282" s="84"/>
      <c r="D282" s="84"/>
      <c r="E282" s="85"/>
      <c r="F282" s="22">
        <f t="shared" si="12"/>
      </c>
    </row>
    <row r="283" spans="1:6" ht="30.75" customHeight="1" hidden="1">
      <c r="A283" s="105" t="s">
        <v>1796</v>
      </c>
      <c r="B283" s="83" t="s">
        <v>1797</v>
      </c>
      <c r="C283" s="84"/>
      <c r="D283" s="84"/>
      <c r="E283" s="85"/>
      <c r="F283" s="22">
        <f t="shared" si="12"/>
      </c>
    </row>
    <row r="284" spans="1:6" ht="30.75" customHeight="1" hidden="1">
      <c r="A284" s="105" t="s">
        <v>1798</v>
      </c>
      <c r="B284" s="83" t="s">
        <v>1799</v>
      </c>
      <c r="C284" s="84"/>
      <c r="D284" s="84"/>
      <c r="E284" s="85"/>
      <c r="F284" s="22">
        <f t="shared" si="12"/>
      </c>
    </row>
    <row r="285" spans="1:6" ht="30.75" customHeight="1" hidden="1">
      <c r="A285" s="105" t="s">
        <v>1800</v>
      </c>
      <c r="B285" s="83" t="s">
        <v>1801</v>
      </c>
      <c r="C285" s="84"/>
      <c r="D285" s="84"/>
      <c r="E285" s="85"/>
      <c r="F285" s="22">
        <f t="shared" si="12"/>
      </c>
    </row>
    <row r="286" spans="1:6" ht="30.75" customHeight="1" hidden="1">
      <c r="A286" s="105" t="s">
        <v>1802</v>
      </c>
      <c r="B286" s="83" t="s">
        <v>1803</v>
      </c>
      <c r="C286" s="84"/>
      <c r="D286" s="84"/>
      <c r="E286" s="85"/>
      <c r="F286" s="22">
        <f t="shared" si="12"/>
      </c>
    </row>
    <row r="287" spans="1:6" ht="30.75" customHeight="1" hidden="1">
      <c r="A287" s="105" t="s">
        <v>1804</v>
      </c>
      <c r="B287" s="83" t="s">
        <v>1805</v>
      </c>
      <c r="C287" s="84"/>
      <c r="D287" s="84"/>
      <c r="E287" s="85"/>
      <c r="F287" s="22">
        <f t="shared" si="12"/>
      </c>
    </row>
    <row r="288" spans="1:6" ht="30.75" customHeight="1" hidden="1">
      <c r="A288" s="105" t="s">
        <v>1806</v>
      </c>
      <c r="B288" s="83" t="s">
        <v>1807</v>
      </c>
      <c r="C288" s="84"/>
      <c r="D288" s="84"/>
      <c r="E288" s="85"/>
      <c r="F288" s="22">
        <f t="shared" si="12"/>
      </c>
    </row>
    <row r="289" spans="1:6" ht="30.75" customHeight="1" hidden="1">
      <c r="A289" s="105" t="s">
        <v>1808</v>
      </c>
      <c r="B289" s="83" t="s">
        <v>1809</v>
      </c>
      <c r="C289" s="84"/>
      <c r="D289" s="84"/>
      <c r="E289" s="85"/>
      <c r="F289" s="22">
        <f t="shared" si="12"/>
      </c>
    </row>
    <row r="290" spans="1:6" ht="30.75" customHeight="1" hidden="1">
      <c r="A290" s="105" t="s">
        <v>1810</v>
      </c>
      <c r="B290" s="83" t="s">
        <v>1811</v>
      </c>
      <c r="C290" s="84"/>
      <c r="D290" s="84"/>
      <c r="E290" s="85"/>
      <c r="F290" s="22">
        <f t="shared" si="12"/>
      </c>
    </row>
    <row r="291" spans="1:6" ht="30.75" customHeight="1">
      <c r="A291" s="105">
        <v>2330498</v>
      </c>
      <c r="B291" s="83" t="s">
        <v>1812</v>
      </c>
      <c r="C291" s="84">
        <v>60</v>
      </c>
      <c r="D291" s="84">
        <v>25</v>
      </c>
      <c r="E291" s="85">
        <f aca="true" t="shared" si="14" ref="E291:E294">D291-C291</f>
        <v>-35</v>
      </c>
      <c r="F291" s="22">
        <f t="shared" si="12"/>
        <v>-58.333333333333336</v>
      </c>
    </row>
    <row r="292" spans="1:6" ht="30" customHeight="1" hidden="1">
      <c r="A292" s="105" t="s">
        <v>1813</v>
      </c>
      <c r="B292" s="83" t="s">
        <v>1814</v>
      </c>
      <c r="C292" s="84"/>
      <c r="D292" s="84"/>
      <c r="E292" s="85"/>
      <c r="F292" s="22">
        <f t="shared" si="12"/>
      </c>
    </row>
    <row r="293" spans="1:6" ht="30" customHeight="1" hidden="1">
      <c r="A293" s="108" t="s">
        <v>1815</v>
      </c>
      <c r="B293" s="83" t="s">
        <v>1816</v>
      </c>
      <c r="C293" s="84">
        <f>SUM(C294,C307)</f>
        <v>0</v>
      </c>
      <c r="D293" s="84">
        <f>SUM(D294,D307)</f>
        <v>0</v>
      </c>
      <c r="E293" s="85">
        <f t="shared" si="14"/>
        <v>0</v>
      </c>
      <c r="F293" s="22">
        <f t="shared" si="12"/>
      </c>
    </row>
    <row r="294" spans="1:6" ht="30" customHeight="1" hidden="1">
      <c r="A294" s="108" t="s">
        <v>1817</v>
      </c>
      <c r="B294" s="83" t="s">
        <v>1818</v>
      </c>
      <c r="C294" s="84">
        <f>SUM(C295:C306)</f>
        <v>0</v>
      </c>
      <c r="D294" s="84">
        <f>SUM(D295:D306)</f>
        <v>0</v>
      </c>
      <c r="E294" s="85">
        <f t="shared" si="14"/>
        <v>0</v>
      </c>
      <c r="F294" s="22">
        <f t="shared" si="12"/>
      </c>
    </row>
    <row r="295" spans="1:6" ht="30" customHeight="1" hidden="1">
      <c r="A295" s="108" t="s">
        <v>1819</v>
      </c>
      <c r="B295" s="83" t="s">
        <v>1820</v>
      </c>
      <c r="C295" s="84"/>
      <c r="D295" s="84"/>
      <c r="E295" s="85"/>
      <c r="F295" s="22">
        <f t="shared" si="12"/>
      </c>
    </row>
    <row r="296" spans="1:6" ht="30" customHeight="1" hidden="1">
      <c r="A296" s="108" t="s">
        <v>1821</v>
      </c>
      <c r="B296" s="83" t="s">
        <v>1822</v>
      </c>
      <c r="C296" s="84"/>
      <c r="D296" s="84"/>
      <c r="E296" s="85"/>
      <c r="F296" s="22">
        <f t="shared" si="12"/>
      </c>
    </row>
    <row r="297" spans="1:6" ht="30" customHeight="1" hidden="1">
      <c r="A297" s="108" t="s">
        <v>1823</v>
      </c>
      <c r="B297" s="83" t="s">
        <v>1824</v>
      </c>
      <c r="C297" s="84"/>
      <c r="D297" s="84"/>
      <c r="E297" s="85"/>
      <c r="F297" s="22">
        <f t="shared" si="12"/>
      </c>
    </row>
    <row r="298" spans="1:6" ht="30" customHeight="1" hidden="1">
      <c r="A298" s="108" t="s">
        <v>1825</v>
      </c>
      <c r="B298" s="83" t="s">
        <v>1826</v>
      </c>
      <c r="C298" s="84"/>
      <c r="D298" s="84"/>
      <c r="E298" s="85"/>
      <c r="F298" s="22">
        <f t="shared" si="12"/>
      </c>
    </row>
    <row r="299" spans="1:6" ht="30" customHeight="1" hidden="1">
      <c r="A299" s="108" t="s">
        <v>1827</v>
      </c>
      <c r="B299" s="83" t="s">
        <v>1828</v>
      </c>
      <c r="C299" s="84"/>
      <c r="D299" s="84"/>
      <c r="E299" s="85"/>
      <c r="F299" s="22">
        <f t="shared" si="12"/>
      </c>
    </row>
    <row r="300" spans="1:6" ht="30" customHeight="1" hidden="1">
      <c r="A300" s="108" t="s">
        <v>1829</v>
      </c>
      <c r="B300" s="83" t="s">
        <v>1830</v>
      </c>
      <c r="C300" s="84"/>
      <c r="D300" s="84"/>
      <c r="E300" s="85"/>
      <c r="F300" s="22">
        <f t="shared" si="12"/>
      </c>
    </row>
    <row r="301" spans="1:6" ht="30" customHeight="1" hidden="1">
      <c r="A301" s="108" t="s">
        <v>1831</v>
      </c>
      <c r="B301" s="83" t="s">
        <v>1832</v>
      </c>
      <c r="C301" s="84"/>
      <c r="D301" s="84"/>
      <c r="E301" s="85"/>
      <c r="F301" s="22">
        <f t="shared" si="12"/>
      </c>
    </row>
    <row r="302" spans="1:6" ht="30" customHeight="1" hidden="1">
      <c r="A302" s="108" t="s">
        <v>1833</v>
      </c>
      <c r="B302" s="83" t="s">
        <v>1834</v>
      </c>
      <c r="C302" s="84"/>
      <c r="D302" s="84"/>
      <c r="E302" s="85"/>
      <c r="F302" s="22">
        <f t="shared" si="12"/>
      </c>
    </row>
    <row r="303" spans="1:6" ht="30" customHeight="1" hidden="1">
      <c r="A303" s="108" t="s">
        <v>1835</v>
      </c>
      <c r="B303" s="83" t="s">
        <v>1836</v>
      </c>
      <c r="C303" s="84"/>
      <c r="D303" s="84"/>
      <c r="E303" s="85"/>
      <c r="F303" s="22">
        <f t="shared" si="12"/>
      </c>
    </row>
    <row r="304" spans="1:6" ht="30" customHeight="1" hidden="1">
      <c r="A304" s="108" t="s">
        <v>1837</v>
      </c>
      <c r="B304" s="83" t="s">
        <v>1838</v>
      </c>
      <c r="C304" s="84"/>
      <c r="D304" s="84"/>
      <c r="E304" s="85"/>
      <c r="F304" s="22">
        <f t="shared" si="12"/>
      </c>
    </row>
    <row r="305" spans="1:6" ht="30" customHeight="1" hidden="1">
      <c r="A305" s="108" t="s">
        <v>1839</v>
      </c>
      <c r="B305" s="83" t="s">
        <v>1840</v>
      </c>
      <c r="C305" s="84"/>
      <c r="D305" s="84"/>
      <c r="E305" s="85"/>
      <c r="F305" s="22">
        <f t="shared" si="12"/>
      </c>
    </row>
    <row r="306" spans="1:6" ht="30" customHeight="1" hidden="1">
      <c r="A306" s="108" t="s">
        <v>1841</v>
      </c>
      <c r="B306" s="83" t="s">
        <v>1842</v>
      </c>
      <c r="C306" s="84">
        <v>0</v>
      </c>
      <c r="D306" s="84">
        <v>0</v>
      </c>
      <c r="E306" s="85">
        <f>D306-C306</f>
        <v>0</v>
      </c>
      <c r="F306" s="22">
        <f t="shared" si="12"/>
      </c>
    </row>
    <row r="307" spans="1:6" ht="30" customHeight="1" hidden="1">
      <c r="A307" s="108" t="s">
        <v>1843</v>
      </c>
      <c r="B307" s="83" t="s">
        <v>1844</v>
      </c>
      <c r="C307" s="84">
        <f>SUM(C308:C313)</f>
        <v>0</v>
      </c>
      <c r="D307" s="84">
        <f>SUM(D308:D313)</f>
        <v>0</v>
      </c>
      <c r="E307" s="85">
        <f>D307-C307</f>
        <v>0</v>
      </c>
      <c r="F307" s="22">
        <f t="shared" si="12"/>
      </c>
    </row>
    <row r="308" spans="1:6" ht="30" customHeight="1" hidden="1">
      <c r="A308" s="108" t="s">
        <v>1845</v>
      </c>
      <c r="B308" s="83" t="s">
        <v>1846</v>
      </c>
      <c r="C308" s="84"/>
      <c r="D308" s="84"/>
      <c r="E308" s="85"/>
      <c r="F308" s="22">
        <f t="shared" si="12"/>
      </c>
    </row>
    <row r="309" spans="1:6" ht="30" customHeight="1" hidden="1">
      <c r="A309" s="108" t="s">
        <v>1847</v>
      </c>
      <c r="B309" s="83" t="s">
        <v>1848</v>
      </c>
      <c r="C309" s="84"/>
      <c r="D309" s="84"/>
      <c r="E309" s="85"/>
      <c r="F309" s="22">
        <f t="shared" si="12"/>
      </c>
    </row>
    <row r="310" spans="1:6" ht="30" customHeight="1" hidden="1">
      <c r="A310" s="108" t="s">
        <v>1849</v>
      </c>
      <c r="B310" s="83" t="s">
        <v>1850</v>
      </c>
      <c r="C310" s="84"/>
      <c r="D310" s="84"/>
      <c r="E310" s="85"/>
      <c r="F310" s="22">
        <f t="shared" si="12"/>
      </c>
    </row>
    <row r="311" spans="1:6" ht="30" customHeight="1" hidden="1">
      <c r="A311" s="108" t="s">
        <v>1851</v>
      </c>
      <c r="B311" s="83" t="s">
        <v>1852</v>
      </c>
      <c r="C311" s="84"/>
      <c r="D311" s="84"/>
      <c r="E311" s="85"/>
      <c r="F311" s="22">
        <f t="shared" si="12"/>
      </c>
    </row>
    <row r="312" spans="1:6" ht="30" customHeight="1" hidden="1">
      <c r="A312" s="108" t="s">
        <v>1853</v>
      </c>
      <c r="B312" s="83" t="s">
        <v>1854</v>
      </c>
      <c r="C312" s="84">
        <v>0</v>
      </c>
      <c r="D312" s="84">
        <v>0</v>
      </c>
      <c r="E312" s="85">
        <f aca="true" t="shared" si="15" ref="E312:E316">D312-C312</f>
        <v>0</v>
      </c>
      <c r="F312" s="22">
        <f t="shared" si="12"/>
      </c>
    </row>
    <row r="313" spans="1:6" ht="30" customHeight="1" hidden="1">
      <c r="A313" s="108" t="s">
        <v>1855</v>
      </c>
      <c r="B313" s="83" t="s">
        <v>1856</v>
      </c>
      <c r="C313" s="84"/>
      <c r="D313" s="84"/>
      <c r="E313" s="85"/>
      <c r="F313" s="22">
        <f t="shared" si="12"/>
      </c>
    </row>
    <row r="314" spans="1:6" ht="30" customHeight="1">
      <c r="A314" s="105"/>
      <c r="B314" s="83"/>
      <c r="C314" s="84"/>
      <c r="D314" s="84"/>
      <c r="E314" s="85"/>
      <c r="F314" s="22">
        <f t="shared" si="12"/>
      </c>
    </row>
    <row r="315" spans="1:6" ht="30.75" customHeight="1">
      <c r="A315" s="109"/>
      <c r="B315" s="140" t="s">
        <v>1857</v>
      </c>
      <c r="C315" s="141">
        <f>SUM(C58,C74,C86,C97,C152,C176,C228,C232,C258,C275,C293)</f>
        <v>63595</v>
      </c>
      <c r="D315" s="141">
        <f>SUM(D58,D74,D86,D97,D152,D176,D228,D232,D258,D275,D293)</f>
        <v>35343</v>
      </c>
      <c r="E315" s="97">
        <f t="shared" si="15"/>
        <v>-28252</v>
      </c>
      <c r="F315" s="29">
        <f t="shared" si="12"/>
        <v>-44.42487616951018</v>
      </c>
    </row>
    <row r="316" spans="1:6" ht="30.75" customHeight="1">
      <c r="A316" s="105">
        <v>230</v>
      </c>
      <c r="B316" s="197" t="s">
        <v>1167</v>
      </c>
      <c r="C316" s="198">
        <f>SUM(C317,C329,C331:C333)</f>
        <v>10897</v>
      </c>
      <c r="D316" s="198">
        <f>SUM(D317,D329,D331:D333)</f>
        <v>1534</v>
      </c>
      <c r="E316" s="198">
        <f t="shared" si="15"/>
        <v>-9363</v>
      </c>
      <c r="F316" s="192">
        <f t="shared" si="12"/>
        <v>-85.92273102688813</v>
      </c>
    </row>
    <row r="317" spans="1:6" ht="30.75" customHeight="1" hidden="1">
      <c r="A317" s="105">
        <v>23004</v>
      </c>
      <c r="B317" s="199" t="s">
        <v>1858</v>
      </c>
      <c r="C317" s="198"/>
      <c r="D317" s="198"/>
      <c r="E317" s="198"/>
      <c r="F317" s="192">
        <f t="shared" si="12"/>
      </c>
    </row>
    <row r="318" spans="1:6" ht="30.75" customHeight="1" hidden="1">
      <c r="A318" s="105">
        <v>2300401</v>
      </c>
      <c r="B318" s="199" t="s">
        <v>1859</v>
      </c>
      <c r="C318" s="198"/>
      <c r="D318" s="198"/>
      <c r="E318" s="198"/>
      <c r="F318" s="192">
        <f t="shared" si="12"/>
      </c>
    </row>
    <row r="319" spans="1:6" ht="30.75" customHeight="1" hidden="1">
      <c r="A319" s="108" t="s">
        <v>1860</v>
      </c>
      <c r="B319" s="199" t="s">
        <v>1861</v>
      </c>
      <c r="C319" s="198"/>
      <c r="D319" s="198"/>
      <c r="E319" s="198"/>
      <c r="F319" s="192">
        <f t="shared" si="12"/>
      </c>
    </row>
    <row r="320" spans="1:6" ht="30.75" customHeight="1" hidden="1">
      <c r="A320" s="108" t="s">
        <v>1862</v>
      </c>
      <c r="B320" s="199" t="s">
        <v>1376</v>
      </c>
      <c r="C320" s="198"/>
      <c r="D320" s="198"/>
      <c r="E320" s="198"/>
      <c r="F320" s="192">
        <f t="shared" si="12"/>
      </c>
    </row>
    <row r="321" spans="1:6" ht="30.75" customHeight="1" hidden="1">
      <c r="A321" s="108" t="s">
        <v>1863</v>
      </c>
      <c r="B321" s="199" t="s">
        <v>1378</v>
      </c>
      <c r="C321" s="198"/>
      <c r="D321" s="198"/>
      <c r="E321" s="198"/>
      <c r="F321" s="192">
        <f t="shared" si="12"/>
      </c>
    </row>
    <row r="322" spans="1:6" ht="30.75" customHeight="1" hidden="1">
      <c r="A322" s="108" t="s">
        <v>1864</v>
      </c>
      <c r="B322" s="199" t="s">
        <v>1380</v>
      </c>
      <c r="C322" s="198"/>
      <c r="D322" s="198"/>
      <c r="E322" s="198"/>
      <c r="F322" s="192">
        <f t="shared" si="12"/>
      </c>
    </row>
    <row r="323" spans="1:6" ht="30.75" customHeight="1" hidden="1">
      <c r="A323" s="108" t="s">
        <v>1865</v>
      </c>
      <c r="B323" s="199" t="s">
        <v>1009</v>
      </c>
      <c r="C323" s="198"/>
      <c r="D323" s="198"/>
      <c r="E323" s="198"/>
      <c r="F323" s="192">
        <f t="shared" si="12"/>
      </c>
    </row>
    <row r="324" spans="1:6" ht="30.75" customHeight="1" hidden="1">
      <c r="A324" s="108" t="s">
        <v>1866</v>
      </c>
      <c r="B324" s="199" t="s">
        <v>1383</v>
      </c>
      <c r="C324" s="198"/>
      <c r="D324" s="198"/>
      <c r="E324" s="198"/>
      <c r="F324" s="192">
        <f t="shared" si="12"/>
      </c>
    </row>
    <row r="325" spans="1:6" ht="30.75" customHeight="1" hidden="1">
      <c r="A325" s="108" t="s">
        <v>1867</v>
      </c>
      <c r="B325" s="199" t="s">
        <v>1385</v>
      </c>
      <c r="C325" s="198"/>
      <c r="D325" s="198"/>
      <c r="E325" s="198"/>
      <c r="F325" s="192">
        <f t="shared" si="12"/>
      </c>
    </row>
    <row r="326" spans="1:6" ht="30.75" customHeight="1" hidden="1">
      <c r="A326" s="108" t="s">
        <v>1868</v>
      </c>
      <c r="B326" s="199" t="s">
        <v>1011</v>
      </c>
      <c r="C326" s="198"/>
      <c r="D326" s="198"/>
      <c r="E326" s="198"/>
      <c r="F326" s="192">
        <f aca="true" t="shared" si="16" ref="F326:F337">IF(AND((D326-C326)&lt;&gt;0,C326&lt;&gt;0),(D326-C326)/C326*100,"")</f>
      </c>
    </row>
    <row r="327" spans="1:6" ht="30.75" customHeight="1" hidden="1">
      <c r="A327" s="108" t="s">
        <v>1869</v>
      </c>
      <c r="B327" s="199" t="s">
        <v>1388</v>
      </c>
      <c r="C327" s="198"/>
      <c r="D327" s="198"/>
      <c r="E327" s="198"/>
      <c r="F327" s="192">
        <f t="shared" si="16"/>
      </c>
    </row>
    <row r="328" spans="1:6" ht="30.75" customHeight="1" hidden="1">
      <c r="A328" s="108" t="s">
        <v>1870</v>
      </c>
      <c r="B328" s="199" t="s">
        <v>1013</v>
      </c>
      <c r="C328" s="198"/>
      <c r="D328" s="198"/>
      <c r="E328" s="198"/>
      <c r="F328" s="192">
        <f t="shared" si="16"/>
      </c>
    </row>
    <row r="329" spans="1:6" ht="33" customHeight="1">
      <c r="A329" s="105">
        <v>23006</v>
      </c>
      <c r="B329" s="199" t="s">
        <v>1871</v>
      </c>
      <c r="C329" s="201">
        <f>C330</f>
        <v>20</v>
      </c>
      <c r="D329" s="201">
        <f>D330</f>
        <v>437</v>
      </c>
      <c r="E329" s="198">
        <f aca="true" t="shared" si="17" ref="E329:E332">D329-C329</f>
        <v>417</v>
      </c>
      <c r="F329" s="192">
        <f t="shared" si="16"/>
        <v>2085</v>
      </c>
    </row>
    <row r="330" spans="1:6" ht="33" customHeight="1">
      <c r="A330" s="108" t="s">
        <v>1872</v>
      </c>
      <c r="B330" s="199" t="s">
        <v>1873</v>
      </c>
      <c r="C330" s="198">
        <v>20</v>
      </c>
      <c r="D330" s="198">
        <v>437</v>
      </c>
      <c r="E330" s="198">
        <f t="shared" si="17"/>
        <v>417</v>
      </c>
      <c r="F330" s="192">
        <f t="shared" si="16"/>
        <v>2085</v>
      </c>
    </row>
    <row r="331" spans="1:6" ht="33" customHeight="1">
      <c r="A331" s="105">
        <v>23008</v>
      </c>
      <c r="B331" s="199" t="s">
        <v>1874</v>
      </c>
      <c r="C331" s="198">
        <v>10000</v>
      </c>
      <c r="D331" s="198"/>
      <c r="E331" s="198">
        <f t="shared" si="17"/>
        <v>-10000</v>
      </c>
      <c r="F331" s="192">
        <f t="shared" si="16"/>
        <v>-100</v>
      </c>
    </row>
    <row r="332" spans="1:6" ht="30.75" customHeight="1">
      <c r="A332" s="105">
        <v>23009</v>
      </c>
      <c r="B332" s="199" t="s">
        <v>1875</v>
      </c>
      <c r="C332" s="198">
        <v>877</v>
      </c>
      <c r="D332" s="198">
        <v>1097</v>
      </c>
      <c r="E332" s="198">
        <f t="shared" si="17"/>
        <v>220</v>
      </c>
      <c r="F332" s="192">
        <f t="shared" si="16"/>
        <v>25.085518814139114</v>
      </c>
    </row>
    <row r="333" spans="1:6" ht="31.5" customHeight="1" hidden="1">
      <c r="A333" s="105">
        <v>23011</v>
      </c>
      <c r="B333" s="199" t="s">
        <v>1876</v>
      </c>
      <c r="C333" s="198"/>
      <c r="D333" s="198"/>
      <c r="E333" s="198"/>
      <c r="F333" s="192">
        <f t="shared" si="16"/>
      </c>
    </row>
    <row r="334" spans="1:6" ht="31.5" customHeight="1">
      <c r="A334" s="91">
        <v>231</v>
      </c>
      <c r="B334" s="202" t="s">
        <v>1877</v>
      </c>
      <c r="C334" s="198">
        <f>SUM(C335:C336)</f>
        <v>1560</v>
      </c>
      <c r="D334" s="198">
        <f>SUM(D335:D336)</f>
        <v>4220</v>
      </c>
      <c r="E334" s="198">
        <f aca="true" t="shared" si="18" ref="E334:E337">D334-C334</f>
        <v>2660</v>
      </c>
      <c r="F334" s="192">
        <f t="shared" si="16"/>
        <v>170.5128205128205</v>
      </c>
    </row>
    <row r="335" spans="1:6" ht="31.5" customHeight="1">
      <c r="A335" s="106">
        <v>23104</v>
      </c>
      <c r="B335" s="199" t="s">
        <v>1878</v>
      </c>
      <c r="C335" s="198">
        <v>1560</v>
      </c>
      <c r="D335" s="198">
        <v>4220</v>
      </c>
      <c r="E335" s="198">
        <f t="shared" si="18"/>
        <v>2660</v>
      </c>
      <c r="F335" s="192">
        <f t="shared" si="16"/>
        <v>170.5128205128205</v>
      </c>
    </row>
    <row r="336" spans="1:6" ht="30.75" customHeight="1">
      <c r="A336" s="106">
        <v>23105</v>
      </c>
      <c r="B336" s="83" t="s">
        <v>1879</v>
      </c>
      <c r="C336" s="85"/>
      <c r="D336" s="85"/>
      <c r="E336" s="85"/>
      <c r="F336" s="22">
        <f t="shared" si="16"/>
      </c>
    </row>
    <row r="337" spans="1:6" ht="30.75" customHeight="1">
      <c r="A337" s="100"/>
      <c r="B337" s="101" t="s">
        <v>1880</v>
      </c>
      <c r="C337" s="110">
        <f>SUM(C315:C316,C334)</f>
        <v>76052</v>
      </c>
      <c r="D337" s="110">
        <f>SUM(D315:D316,D334)</f>
        <v>41097</v>
      </c>
      <c r="E337" s="103">
        <f t="shared" si="18"/>
        <v>-34955</v>
      </c>
      <c r="F337" s="104">
        <f t="shared" si="16"/>
        <v>-45.9619733866302</v>
      </c>
    </row>
  </sheetData>
  <sheetProtection/>
  <mergeCells count="6">
    <mergeCell ref="A2:F2"/>
    <mergeCell ref="E4:F4"/>
    <mergeCell ref="A4:A5"/>
    <mergeCell ref="B4:B5"/>
    <mergeCell ref="C4:C5"/>
    <mergeCell ref="D4:D5"/>
  </mergeCells>
  <printOptions horizontalCentered="1"/>
  <pageMargins left="0.5388888888888889" right="0.33819444444444446" top="0.36944444444444446" bottom="0.36944444444444446" header="0.16875" footer="0.16875"/>
  <pageSetup firstPageNumber="38" useFirstPageNumber="1" fitToHeight="0" horizontalDpi="600" verticalDpi="600" orientation="portrait" paperSize="9" scale="75"/>
  <headerFooter alignWithMargins="0">
    <oddFooter>&amp;C&amp;"宋体"&amp;14- &amp;P -</oddFooter>
  </headerFooter>
</worksheet>
</file>

<file path=xl/worksheets/sheet4.xml><?xml version="1.0" encoding="utf-8"?>
<worksheet xmlns="http://schemas.openxmlformats.org/spreadsheetml/2006/main" xmlns:r="http://schemas.openxmlformats.org/officeDocument/2006/relationships">
  <dimension ref="A1:D71"/>
  <sheetViews>
    <sheetView zoomScale="115" zoomScaleNormal="115" zoomScaleSheetLayoutView="100" workbookViewId="0" topLeftCell="A1">
      <selection activeCell="C42" sqref="C42"/>
    </sheetView>
  </sheetViews>
  <sheetFormatPr defaultColWidth="9.140625" defaultRowHeight="14.25"/>
  <cols>
    <col min="1" max="1" width="51.57421875" style="0" customWidth="1"/>
    <col min="2" max="3" width="12.00390625" style="34" customWidth="1"/>
    <col min="4" max="4" width="14.00390625" style="34" customWidth="1"/>
  </cols>
  <sheetData>
    <row r="1" ht="14.25">
      <c r="A1" s="35" t="s">
        <v>1881</v>
      </c>
    </row>
    <row r="2" spans="1:4" ht="27">
      <c r="A2" s="36" t="s">
        <v>1882</v>
      </c>
      <c r="B2" s="37"/>
      <c r="C2" s="37"/>
      <c r="D2" s="37"/>
    </row>
    <row r="3" spans="1:4" ht="18.75">
      <c r="A3" s="38"/>
      <c r="B3" s="39"/>
      <c r="C3" s="40"/>
      <c r="D3" s="41" t="s">
        <v>1883</v>
      </c>
    </row>
    <row r="4" spans="1:4" ht="25.5">
      <c r="A4" s="42" t="s">
        <v>1884</v>
      </c>
      <c r="B4" s="43" t="s">
        <v>1885</v>
      </c>
      <c r="C4" s="43" t="s">
        <v>1886</v>
      </c>
      <c r="D4" s="44" t="s">
        <v>9</v>
      </c>
    </row>
    <row r="5" spans="1:4" ht="15.75" hidden="1">
      <c r="A5" s="20" t="s">
        <v>1887</v>
      </c>
      <c r="B5" s="45"/>
      <c r="C5" s="45"/>
      <c r="D5" s="47"/>
    </row>
    <row r="6" spans="1:4" ht="15.75" hidden="1">
      <c r="A6" s="23" t="s">
        <v>1888</v>
      </c>
      <c r="B6" s="48"/>
      <c r="C6" s="49"/>
      <c r="D6" s="50"/>
    </row>
    <row r="7" spans="1:4" ht="15.75" hidden="1">
      <c r="A7" s="23" t="s">
        <v>1889</v>
      </c>
      <c r="B7" s="48"/>
      <c r="C7" s="48"/>
      <c r="D7" s="50"/>
    </row>
    <row r="8" spans="1:4" ht="15.75" hidden="1">
      <c r="A8" s="23" t="s">
        <v>1890</v>
      </c>
      <c r="B8" s="51"/>
      <c r="C8" s="49"/>
      <c r="D8" s="50"/>
    </row>
    <row r="9" spans="1:4" ht="15.75" hidden="1">
      <c r="A9" s="23" t="s">
        <v>1891</v>
      </c>
      <c r="B9" s="48"/>
      <c r="C9" s="49"/>
      <c r="D9" s="50"/>
    </row>
    <row r="10" spans="1:4" ht="15.75" hidden="1">
      <c r="A10" s="23" t="s">
        <v>1892</v>
      </c>
      <c r="B10" s="51"/>
      <c r="C10" s="49"/>
      <c r="D10" s="50"/>
    </row>
    <row r="11" spans="1:4" ht="15.75" hidden="1">
      <c r="A11" s="23" t="s">
        <v>1893</v>
      </c>
      <c r="B11" s="48"/>
      <c r="C11" s="49"/>
      <c r="D11" s="50"/>
    </row>
    <row r="12" spans="1:4" ht="15.75" hidden="1">
      <c r="A12" s="23" t="s">
        <v>1894</v>
      </c>
      <c r="B12" s="48"/>
      <c r="C12" s="49"/>
      <c r="D12" s="50"/>
    </row>
    <row r="13" spans="1:4" ht="15.75" hidden="1">
      <c r="A13" s="23" t="s">
        <v>1895</v>
      </c>
      <c r="B13" s="48"/>
      <c r="C13" s="49"/>
      <c r="D13" s="50"/>
    </row>
    <row r="14" spans="1:4" ht="15.75" hidden="1">
      <c r="A14" s="23" t="s">
        <v>1896</v>
      </c>
      <c r="B14" s="52"/>
      <c r="C14" s="48"/>
      <c r="D14" s="50"/>
    </row>
    <row r="15" spans="1:4" ht="15.75" hidden="1">
      <c r="A15" s="23" t="s">
        <v>1897</v>
      </c>
      <c r="B15" s="52"/>
      <c r="C15" s="49"/>
      <c r="D15" s="50"/>
    </row>
    <row r="16" spans="1:4" ht="15.75" hidden="1">
      <c r="A16" s="23" t="s">
        <v>1898</v>
      </c>
      <c r="B16" s="52"/>
      <c r="C16" s="53"/>
      <c r="D16" s="50"/>
    </row>
    <row r="17" spans="1:4" ht="15.75" hidden="1">
      <c r="A17" s="23" t="s">
        <v>1899</v>
      </c>
      <c r="B17" s="52"/>
      <c r="C17" s="53"/>
      <c r="D17" s="50"/>
    </row>
    <row r="18" spans="1:4" ht="15.75" hidden="1">
      <c r="A18" s="23" t="s">
        <v>1900</v>
      </c>
      <c r="B18" s="48"/>
      <c r="C18" s="49"/>
      <c r="D18" s="50"/>
    </row>
    <row r="19" spans="1:4" ht="15.75" hidden="1">
      <c r="A19" s="23" t="s">
        <v>1901</v>
      </c>
      <c r="B19" s="52"/>
      <c r="C19" s="53"/>
      <c r="D19" s="50"/>
    </row>
    <row r="20" spans="1:4" ht="15.75" hidden="1">
      <c r="A20" s="23" t="s">
        <v>1902</v>
      </c>
      <c r="B20" s="52"/>
      <c r="C20" s="53"/>
      <c r="D20" s="50"/>
    </row>
    <row r="21" spans="1:4" ht="15.75" hidden="1">
      <c r="A21" s="23" t="s">
        <v>1903</v>
      </c>
      <c r="B21" s="52"/>
      <c r="C21" s="49"/>
      <c r="D21" s="50"/>
    </row>
    <row r="22" spans="1:4" ht="15.75" hidden="1">
      <c r="A22" s="23" t="s">
        <v>1904</v>
      </c>
      <c r="B22" s="52"/>
      <c r="C22" s="49"/>
      <c r="D22" s="50"/>
    </row>
    <row r="23" spans="1:4" ht="15.75" hidden="1">
      <c r="A23" s="20" t="s">
        <v>1905</v>
      </c>
      <c r="B23" s="45"/>
      <c r="C23" s="45"/>
      <c r="D23" s="47"/>
    </row>
    <row r="24" spans="1:4" ht="15.75" hidden="1">
      <c r="A24" s="23" t="s">
        <v>1906</v>
      </c>
      <c r="B24" s="52"/>
      <c r="C24" s="49"/>
      <c r="D24" s="50"/>
    </row>
    <row r="25" spans="1:4" ht="15.75" hidden="1">
      <c r="A25" s="23" t="s">
        <v>1907</v>
      </c>
      <c r="B25" s="52"/>
      <c r="C25" s="49"/>
      <c r="D25" s="50"/>
    </row>
    <row r="26" spans="1:4" ht="15.75" hidden="1">
      <c r="A26" s="23" t="s">
        <v>1908</v>
      </c>
      <c r="B26" s="52"/>
      <c r="C26" s="49"/>
      <c r="D26" s="50"/>
    </row>
    <row r="27" spans="1:4" ht="15.75" hidden="1">
      <c r="A27" s="23" t="s">
        <v>1909</v>
      </c>
      <c r="B27" s="52"/>
      <c r="C27" s="49"/>
      <c r="D27" s="50"/>
    </row>
    <row r="28" spans="1:4" ht="15.75" hidden="1">
      <c r="A28" s="20" t="s">
        <v>1910</v>
      </c>
      <c r="B28" s="45"/>
      <c r="C28" s="45"/>
      <c r="D28" s="47"/>
    </row>
    <row r="29" spans="1:4" ht="15.75" hidden="1">
      <c r="A29" s="23" t="s">
        <v>1911</v>
      </c>
      <c r="B29" s="52"/>
      <c r="C29" s="49"/>
      <c r="D29" s="50"/>
    </row>
    <row r="30" spans="1:4" ht="15.75" hidden="1">
      <c r="A30" s="23" t="s">
        <v>1912</v>
      </c>
      <c r="B30" s="48"/>
      <c r="C30" s="49"/>
      <c r="D30" s="50"/>
    </row>
    <row r="31" spans="1:4" ht="15.75" hidden="1">
      <c r="A31" s="23" t="s">
        <v>1913</v>
      </c>
      <c r="B31" s="52"/>
      <c r="C31" s="49"/>
      <c r="D31" s="50"/>
    </row>
    <row r="32" spans="1:4" ht="15.75" hidden="1">
      <c r="A32" s="20" t="s">
        <v>1914</v>
      </c>
      <c r="B32" s="45"/>
      <c r="C32" s="45"/>
      <c r="D32" s="47"/>
    </row>
    <row r="33" spans="1:4" ht="15.75" hidden="1">
      <c r="A33" s="23" t="s">
        <v>1915</v>
      </c>
      <c r="B33" s="48"/>
      <c r="C33" s="54"/>
      <c r="D33" s="50"/>
    </row>
    <row r="34" spans="1:4" ht="15.75" hidden="1">
      <c r="A34" s="23" t="s">
        <v>1916</v>
      </c>
      <c r="B34" s="52"/>
      <c r="C34" s="54"/>
      <c r="D34" s="50"/>
    </row>
    <row r="35" spans="1:4" ht="15.75" hidden="1">
      <c r="A35" s="23" t="s">
        <v>1917</v>
      </c>
      <c r="B35" s="52"/>
      <c r="C35" s="53"/>
      <c r="D35" s="50"/>
    </row>
    <row r="36" spans="1:4" ht="15.75" hidden="1">
      <c r="A36" s="20" t="s">
        <v>1918</v>
      </c>
      <c r="B36" s="55"/>
      <c r="C36" s="56"/>
      <c r="D36" s="47"/>
    </row>
    <row r="37" spans="1:4" ht="15.75">
      <c r="A37" s="20" t="s">
        <v>1919</v>
      </c>
      <c r="B37" s="45"/>
      <c r="C37" s="45"/>
      <c r="D37" s="47"/>
    </row>
    <row r="38" spans="1:4" ht="15.75">
      <c r="A38" s="20" t="s">
        <v>1920</v>
      </c>
      <c r="B38" s="48"/>
      <c r="C38" s="54"/>
      <c r="D38" s="47"/>
    </row>
    <row r="39" spans="1:4" ht="24.75" customHeight="1">
      <c r="A39" s="23" t="s">
        <v>1921</v>
      </c>
      <c r="B39" s="46"/>
      <c r="C39" s="46"/>
      <c r="D39" s="47"/>
    </row>
    <row r="40" spans="1:4" ht="24.75" customHeight="1">
      <c r="A40" s="23" t="s">
        <v>1922</v>
      </c>
      <c r="B40" s="46">
        <v>6</v>
      </c>
      <c r="C40" s="46">
        <v>3</v>
      </c>
      <c r="D40" s="46">
        <f aca="true" t="shared" si="0" ref="D40:D45">IF(AND((C40-B40)&lt;&gt;0,B40&lt;&gt;0),(C40-B40)/B40*100,"")</f>
        <v>-50</v>
      </c>
    </row>
    <row r="41" spans="1:4" ht="24.75" customHeight="1">
      <c r="A41" s="23" t="s">
        <v>1923</v>
      </c>
      <c r="B41" s="46"/>
      <c r="C41" s="46"/>
      <c r="D41" s="46"/>
    </row>
    <row r="42" spans="1:4" ht="24.75" customHeight="1">
      <c r="A42" s="23" t="s">
        <v>1924</v>
      </c>
      <c r="B42" s="46">
        <v>3</v>
      </c>
      <c r="C42" s="46">
        <v>6</v>
      </c>
      <c r="D42" s="46">
        <f t="shared" si="0"/>
        <v>100</v>
      </c>
    </row>
    <row r="43" spans="1:4" ht="24.75" customHeight="1">
      <c r="A43" s="23" t="s">
        <v>1925</v>
      </c>
      <c r="B43" s="46"/>
      <c r="C43" s="46"/>
      <c r="D43" s="46"/>
    </row>
    <row r="44" spans="1:4" ht="24.75" customHeight="1">
      <c r="A44" s="23" t="s">
        <v>1926</v>
      </c>
      <c r="B44" s="46"/>
      <c r="C44" s="46"/>
      <c r="D44" s="46"/>
    </row>
    <row r="45" spans="1:4" ht="24.75" customHeight="1">
      <c r="A45" s="20" t="s">
        <v>1927</v>
      </c>
      <c r="B45" s="46">
        <v>9</v>
      </c>
      <c r="C45" s="46">
        <v>9</v>
      </c>
      <c r="D45" s="46">
        <f t="shared" si="0"/>
      </c>
    </row>
    <row r="46" spans="1:4" ht="18.75" hidden="1">
      <c r="A46" s="20" t="s">
        <v>1928</v>
      </c>
      <c r="B46" s="57"/>
      <c r="C46" s="57"/>
      <c r="D46" s="58"/>
    </row>
    <row r="47" spans="1:4" ht="18.75" hidden="1">
      <c r="A47" s="23" t="s">
        <v>1929</v>
      </c>
      <c r="B47" s="59"/>
      <c r="C47" s="59"/>
      <c r="D47" s="60"/>
    </row>
    <row r="48" spans="1:4" ht="18.75" hidden="1">
      <c r="A48" s="23" t="s">
        <v>1930</v>
      </c>
      <c r="B48" s="59"/>
      <c r="C48" s="59"/>
      <c r="D48" s="60"/>
    </row>
    <row r="49" spans="1:4" ht="18.75" hidden="1">
      <c r="A49" s="23" t="s">
        <v>1931</v>
      </c>
      <c r="B49" s="59"/>
      <c r="C49" s="59"/>
      <c r="D49" s="60"/>
    </row>
    <row r="50" spans="1:4" ht="18.75" hidden="1">
      <c r="A50" s="23" t="s">
        <v>1932</v>
      </c>
      <c r="B50" s="59"/>
      <c r="C50" s="59"/>
      <c r="D50" s="60"/>
    </row>
    <row r="51" spans="1:4" ht="18.75" hidden="1">
      <c r="A51" s="23" t="s">
        <v>1933</v>
      </c>
      <c r="B51" s="59"/>
      <c r="C51" s="59"/>
      <c r="D51" s="60"/>
    </row>
    <row r="52" spans="1:4" ht="18.75" hidden="1">
      <c r="A52" s="20" t="s">
        <v>1934</v>
      </c>
      <c r="B52" s="61"/>
      <c r="C52" s="61"/>
      <c r="D52" s="62"/>
    </row>
    <row r="53" spans="1:4" ht="18.75" hidden="1">
      <c r="A53" s="23" t="s">
        <v>1935</v>
      </c>
      <c r="B53" s="59"/>
      <c r="C53" s="59"/>
      <c r="D53" s="60"/>
    </row>
    <row r="54" spans="1:4" ht="18.75" hidden="1">
      <c r="A54" s="23" t="s">
        <v>1936</v>
      </c>
      <c r="B54" s="59"/>
      <c r="C54" s="59"/>
      <c r="D54" s="60"/>
    </row>
    <row r="55" spans="1:4" ht="18.75" hidden="1">
      <c r="A55" s="23" t="s">
        <v>1937</v>
      </c>
      <c r="B55" s="59"/>
      <c r="C55" s="59"/>
      <c r="D55" s="60"/>
    </row>
    <row r="56" spans="1:4" ht="18.75" hidden="1">
      <c r="A56" s="20" t="s">
        <v>1938</v>
      </c>
      <c r="B56" s="61"/>
      <c r="C56" s="61"/>
      <c r="D56" s="62"/>
    </row>
    <row r="57" spans="1:4" ht="18.75" hidden="1">
      <c r="A57" s="23" t="s">
        <v>1939</v>
      </c>
      <c r="B57" s="59"/>
      <c r="C57" s="59"/>
      <c r="D57" s="62"/>
    </row>
    <row r="58" spans="1:4" ht="18.75" hidden="1">
      <c r="A58" s="20" t="s">
        <v>1940</v>
      </c>
      <c r="B58" s="61"/>
      <c r="C58" s="61"/>
      <c r="D58" s="62"/>
    </row>
    <row r="59" spans="1:4" ht="18.75" hidden="1">
      <c r="A59" s="23" t="s">
        <v>1941</v>
      </c>
      <c r="B59" s="59"/>
      <c r="C59" s="59"/>
      <c r="D59" s="60"/>
    </row>
    <row r="60" spans="1:4" ht="18.75" hidden="1">
      <c r="A60" s="20" t="s">
        <v>1942</v>
      </c>
      <c r="B60" s="61"/>
      <c r="C60" s="61"/>
      <c r="D60" s="62"/>
    </row>
    <row r="61" spans="1:4" ht="18.75" hidden="1">
      <c r="A61" s="23" t="s">
        <v>1943</v>
      </c>
      <c r="B61" s="59"/>
      <c r="C61" s="59"/>
      <c r="D61" s="60"/>
    </row>
    <row r="62" spans="1:4" ht="18.75">
      <c r="A62" s="20" t="s">
        <v>1944</v>
      </c>
      <c r="B62" s="61"/>
      <c r="C62" s="61"/>
      <c r="D62" s="62"/>
    </row>
    <row r="63" spans="1:4" ht="18.75">
      <c r="A63" s="20" t="s">
        <v>1945</v>
      </c>
      <c r="B63" s="61"/>
      <c r="C63" s="61"/>
      <c r="D63" s="62"/>
    </row>
    <row r="64" spans="1:4" ht="25.5" customHeight="1">
      <c r="A64" s="23" t="s">
        <v>1946</v>
      </c>
      <c r="B64" s="46">
        <v>3</v>
      </c>
      <c r="C64" s="46">
        <v>9</v>
      </c>
      <c r="D64" s="46">
        <f>IF(AND((C64-B64)&lt;&gt;0,B64&lt;&gt;0),(C64-B64)/B64*100,"")</f>
        <v>200</v>
      </c>
    </row>
    <row r="65" spans="1:4" ht="25.5" customHeight="1">
      <c r="A65" s="23" t="s">
        <v>1947</v>
      </c>
      <c r="B65" s="46"/>
      <c r="C65" s="46"/>
      <c r="D65" s="46"/>
    </row>
    <row r="66" spans="1:4" ht="25.5" customHeight="1">
      <c r="A66" s="23" t="s">
        <v>1948</v>
      </c>
      <c r="B66" s="46"/>
      <c r="C66" s="46"/>
      <c r="D66" s="46"/>
    </row>
    <row r="67" spans="1:4" ht="25.5" customHeight="1">
      <c r="A67" s="23" t="s">
        <v>1949</v>
      </c>
      <c r="B67" s="46"/>
      <c r="C67" s="46"/>
      <c r="D67" s="46"/>
    </row>
    <row r="68" spans="1:4" ht="25.5" customHeight="1">
      <c r="A68" s="23" t="s">
        <v>1950</v>
      </c>
      <c r="B68" s="46"/>
      <c r="C68" s="46"/>
      <c r="D68" s="46"/>
    </row>
    <row r="69" spans="1:4" ht="25.5" customHeight="1">
      <c r="A69" s="23" t="s">
        <v>1951</v>
      </c>
      <c r="B69" s="46"/>
      <c r="C69" s="46"/>
      <c r="D69" s="46"/>
    </row>
    <row r="70" spans="1:4" ht="25.5" customHeight="1">
      <c r="A70" s="23" t="s">
        <v>1952</v>
      </c>
      <c r="B70" s="46">
        <v>6</v>
      </c>
      <c r="C70" s="46"/>
      <c r="D70" s="46">
        <f>IF(AND((C70-B70)&lt;&gt;0,B70&lt;&gt;0),(C70-B70)/B70*100,"")</f>
        <v>-100</v>
      </c>
    </row>
    <row r="71" spans="1:4" ht="25.5" customHeight="1">
      <c r="A71" s="20" t="s">
        <v>1953</v>
      </c>
      <c r="B71" s="46">
        <v>9</v>
      </c>
      <c r="C71" s="46">
        <f>SUM(C64:C70)</f>
        <v>9</v>
      </c>
      <c r="D71" s="62"/>
    </row>
  </sheetData>
  <sheetProtection/>
  <mergeCells count="1">
    <mergeCell ref="A2:D2"/>
  </mergeCells>
  <conditionalFormatting sqref="D47:D63 D71">
    <cfRule type="cellIs" priority="1" dxfId="0" operator="lessThanOrEqual" stopIfTrue="1">
      <formula>-1</formula>
    </cfRule>
  </conditionalFormatting>
  <printOptions/>
  <pageMargins left="0.7513888888888889" right="0.7513888888888889" top="1" bottom="1" header="0.5" footer="0.5"/>
  <pageSetup firstPageNumber="41" useFirstPageNumber="1" horizontalDpi="600" verticalDpi="600" orientation="portrait" paperSize="9"/>
  <headerFooter>
    <oddFooter>&amp;C-41-</oddFooter>
  </headerFooter>
</worksheet>
</file>

<file path=xl/worksheets/sheet5.xml><?xml version="1.0" encoding="utf-8"?>
<worksheet xmlns="http://schemas.openxmlformats.org/spreadsheetml/2006/main" xmlns:r="http://schemas.openxmlformats.org/officeDocument/2006/relationships">
  <dimension ref="A1:E24"/>
  <sheetViews>
    <sheetView workbookViewId="0" topLeftCell="A1">
      <selection activeCell="C18" sqref="C18"/>
    </sheetView>
  </sheetViews>
  <sheetFormatPr defaultColWidth="10.28125" defaultRowHeight="14.25"/>
  <cols>
    <col min="1" max="1" width="38.57421875" style="2" customWidth="1"/>
    <col min="2" max="5" width="15.7109375" style="3" customWidth="1"/>
    <col min="6" max="8" width="10.28125" style="1" hidden="1" customWidth="1"/>
    <col min="9" max="9" width="7.7109375" style="1" hidden="1" customWidth="1"/>
    <col min="10" max="10" width="7.140625" style="1" hidden="1" customWidth="1"/>
    <col min="11" max="11" width="8.28125" style="1" hidden="1" customWidth="1"/>
    <col min="12" max="16384" width="10.28125" style="1" customWidth="1"/>
  </cols>
  <sheetData>
    <row r="1" ht="18.75" customHeight="1">
      <c r="A1" s="4" t="s">
        <v>1954</v>
      </c>
    </row>
    <row r="2" spans="1:5" ht="70.5" customHeight="1">
      <c r="A2" s="5" t="s">
        <v>1955</v>
      </c>
      <c r="B2" s="6"/>
      <c r="C2" s="6"/>
      <c r="D2" s="6"/>
      <c r="E2" s="6"/>
    </row>
    <row r="3" spans="1:5" ht="33.75" customHeight="1">
      <c r="A3" s="7"/>
      <c r="B3" s="8"/>
      <c r="C3" s="9"/>
      <c r="D3" s="10" t="s">
        <v>2</v>
      </c>
      <c r="E3" s="10"/>
    </row>
    <row r="4" spans="1:5" ht="36" customHeight="1">
      <c r="A4" s="11" t="s">
        <v>1956</v>
      </c>
      <c r="B4" s="12" t="s">
        <v>1957</v>
      </c>
      <c r="C4" s="12" t="s">
        <v>1958</v>
      </c>
      <c r="D4" s="14" t="s">
        <v>7</v>
      </c>
      <c r="E4" s="15"/>
    </row>
    <row r="5" spans="1:5" ht="42" customHeight="1">
      <c r="A5" s="16"/>
      <c r="B5" s="17"/>
      <c r="C5" s="17"/>
      <c r="D5" s="18" t="s">
        <v>8</v>
      </c>
      <c r="E5" s="19" t="s">
        <v>9</v>
      </c>
    </row>
    <row r="6" spans="1:5" ht="30" customHeight="1">
      <c r="A6" s="20" t="s">
        <v>1959</v>
      </c>
      <c r="B6" s="17" t="s">
        <v>1960</v>
      </c>
      <c r="C6" s="17" t="s">
        <v>1961</v>
      </c>
      <c r="D6" s="21">
        <f>C6-B6</f>
        <v>1680</v>
      </c>
      <c r="E6" s="22">
        <f>IF(AND((C6-B6)&lt;&gt;0,B6&lt;&gt;0),(C6-B6)/B6*100,"")</f>
        <v>8.9058524173028</v>
      </c>
    </row>
    <row r="7" spans="1:5" ht="34.5" customHeight="1">
      <c r="A7" s="20" t="s">
        <v>1962</v>
      </c>
      <c r="B7" s="21">
        <f>SUM(B8:B13)</f>
        <v>15475</v>
      </c>
      <c r="C7" s="21">
        <f>SUM(C8:C13)</f>
        <v>16279</v>
      </c>
      <c r="D7" s="21">
        <f>C7-B7</f>
        <v>804</v>
      </c>
      <c r="E7" s="22">
        <f>IF(AND((C7-B7)&lt;&gt;0,B7&lt;&gt;0),(C7-B7)/B7*100,"")</f>
        <v>5.195476575121163</v>
      </c>
    </row>
    <row r="8" spans="1:5" ht="34.5" customHeight="1">
      <c r="A8" s="23" t="s">
        <v>1963</v>
      </c>
      <c r="B8" s="24">
        <v>9662</v>
      </c>
      <c r="C8" s="24">
        <v>10979</v>
      </c>
      <c r="D8" s="21">
        <f>C8-B8</f>
        <v>1317</v>
      </c>
      <c r="E8" s="22">
        <f aca="true" t="shared" si="0" ref="E8:E22">IF(AND((C8-B8)&lt;&gt;0,B8&lt;&gt;0),(C8-B8)/B8*100,"")</f>
        <v>13.630718277789278</v>
      </c>
    </row>
    <row r="9" spans="1:5" ht="34.5" customHeight="1">
      <c r="A9" s="23" t="s">
        <v>1964</v>
      </c>
      <c r="B9" s="24">
        <v>4382</v>
      </c>
      <c r="C9" s="24">
        <v>4633</v>
      </c>
      <c r="D9" s="21">
        <f>C9-B9</f>
        <v>251</v>
      </c>
      <c r="E9" s="22">
        <f t="shared" si="0"/>
        <v>5.727978092195345</v>
      </c>
    </row>
    <row r="10" spans="1:5" ht="34.5" customHeight="1">
      <c r="A10" s="23" t="s">
        <v>1965</v>
      </c>
      <c r="B10" s="24">
        <v>312</v>
      </c>
      <c r="C10" s="24">
        <v>266</v>
      </c>
      <c r="D10" s="21">
        <f>C10-B10</f>
        <v>-46</v>
      </c>
      <c r="E10" s="22">
        <f t="shared" si="0"/>
        <v>-14.743589743589745</v>
      </c>
    </row>
    <row r="11" spans="1:5" ht="30" customHeight="1">
      <c r="A11" s="23" t="s">
        <v>1966</v>
      </c>
      <c r="B11" s="24">
        <v>263</v>
      </c>
      <c r="C11" s="24"/>
      <c r="D11" s="21"/>
      <c r="E11" s="22">
        <f t="shared" si="0"/>
        <v>-100</v>
      </c>
    </row>
    <row r="12" spans="1:5" ht="30" customHeight="1">
      <c r="A12" s="23" t="s">
        <v>1967</v>
      </c>
      <c r="B12" s="24">
        <v>847</v>
      </c>
      <c r="C12" s="24">
        <v>390</v>
      </c>
      <c r="D12" s="21"/>
      <c r="E12" s="22">
        <f t="shared" si="0"/>
        <v>-53.955135773317586</v>
      </c>
    </row>
    <row r="13" spans="1:5" ht="30" customHeight="1">
      <c r="A13" s="23" t="s">
        <v>1968</v>
      </c>
      <c r="B13" s="24">
        <v>9</v>
      </c>
      <c r="C13" s="24">
        <v>11</v>
      </c>
      <c r="D13" s="21"/>
      <c r="E13" s="22">
        <f t="shared" si="0"/>
        <v>22.22222222222222</v>
      </c>
    </row>
    <row r="14" spans="1:5" ht="30" customHeight="1">
      <c r="A14" s="23"/>
      <c r="B14" s="24"/>
      <c r="C14" s="24"/>
      <c r="D14" s="24"/>
      <c r="E14" s="22">
        <f t="shared" si="0"/>
      </c>
    </row>
    <row r="15" spans="1:5" ht="34.5" customHeight="1">
      <c r="A15" s="191" t="s">
        <v>1969</v>
      </c>
      <c r="B15" s="21">
        <f>SUM(B16:B20)</f>
        <v>13795</v>
      </c>
      <c r="C15" s="21">
        <f>SUM(C16:C20)</f>
        <v>14343</v>
      </c>
      <c r="D15" s="21">
        <f>C15-B15</f>
        <v>548</v>
      </c>
      <c r="E15" s="192">
        <f t="shared" si="0"/>
        <v>3.9724537876042043</v>
      </c>
    </row>
    <row r="16" spans="1:5" ht="34.5" customHeight="1">
      <c r="A16" s="193" t="s">
        <v>1970</v>
      </c>
      <c r="B16" s="194">
        <v>13787</v>
      </c>
      <c r="C16" s="194">
        <v>14330</v>
      </c>
      <c r="D16" s="21">
        <f>C16-B16</f>
        <v>543</v>
      </c>
      <c r="E16" s="192">
        <f t="shared" si="0"/>
        <v>3.938492783056503</v>
      </c>
    </row>
    <row r="17" spans="1:5" ht="30" customHeight="1">
      <c r="A17" s="193" t="s">
        <v>1971</v>
      </c>
      <c r="B17" s="194">
        <v>4</v>
      </c>
      <c r="C17" s="194">
        <v>13</v>
      </c>
      <c r="D17" s="21"/>
      <c r="E17" s="192">
        <f t="shared" si="0"/>
        <v>225</v>
      </c>
    </row>
    <row r="18" spans="1:5" ht="30" customHeight="1">
      <c r="A18" s="193" t="s">
        <v>1972</v>
      </c>
      <c r="B18" s="194">
        <v>4</v>
      </c>
      <c r="C18" s="194"/>
      <c r="D18" s="21"/>
      <c r="E18" s="192">
        <f t="shared" si="0"/>
        <v>-100</v>
      </c>
    </row>
    <row r="19" spans="1:5" ht="30" customHeight="1">
      <c r="A19" s="193" t="s">
        <v>1973</v>
      </c>
      <c r="B19" s="194"/>
      <c r="C19" s="194"/>
      <c r="D19" s="194"/>
      <c r="E19" s="192">
        <f t="shared" si="0"/>
      </c>
    </row>
    <row r="20" spans="1:5" ht="30" customHeight="1">
      <c r="A20" s="193" t="s">
        <v>1974</v>
      </c>
      <c r="B20" s="194"/>
      <c r="C20" s="194"/>
      <c r="D20" s="194"/>
      <c r="E20" s="192">
        <f t="shared" si="0"/>
      </c>
    </row>
    <row r="21" spans="1:5" ht="34.5" customHeight="1">
      <c r="A21" s="191" t="s">
        <v>1975</v>
      </c>
      <c r="B21" s="194">
        <f>B7-B15</f>
        <v>1680</v>
      </c>
      <c r="C21" s="194">
        <f>C7-C15</f>
        <v>1936</v>
      </c>
      <c r="D21" s="21">
        <f>C21-B21</f>
        <v>256</v>
      </c>
      <c r="E21" s="192">
        <f t="shared" si="0"/>
        <v>15.238095238095239</v>
      </c>
    </row>
    <row r="22" spans="1:5" ht="34.5" customHeight="1">
      <c r="A22" s="20" t="s">
        <v>1976</v>
      </c>
      <c r="B22" s="27">
        <f>B21+B6</f>
        <v>20544</v>
      </c>
      <c r="C22" s="27">
        <f>C21+C6</f>
        <v>22480</v>
      </c>
      <c r="D22" s="28">
        <f>C22-B22</f>
        <v>1936</v>
      </c>
      <c r="E22" s="29">
        <f t="shared" si="0"/>
        <v>9.423676012461058</v>
      </c>
    </row>
    <row r="23" spans="1:4" ht="18.75" customHeight="1">
      <c r="A23" s="30"/>
      <c r="B23" s="31"/>
      <c r="C23" s="31"/>
      <c r="D23" s="32"/>
    </row>
    <row r="24" spans="1:4" ht="14.25" customHeight="1">
      <c r="A24" s="33"/>
      <c r="B24" s="6"/>
      <c r="C24" s="6"/>
      <c r="D24" s="6"/>
    </row>
  </sheetData>
  <sheetProtection/>
  <autoFilter ref="A5:K22"/>
  <mergeCells count="5">
    <mergeCell ref="A2:E2"/>
    <mergeCell ref="D4:E4"/>
    <mergeCell ref="A4:A5"/>
    <mergeCell ref="B4:B5"/>
    <mergeCell ref="C4:C5"/>
  </mergeCells>
  <conditionalFormatting sqref="D3">
    <cfRule type="cellIs" priority="1" dxfId="0" operator="lessThanOrEqual" stopIfTrue="1">
      <formula>-1</formula>
    </cfRule>
  </conditionalFormatting>
  <conditionalFormatting sqref="E3">
    <cfRule type="cellIs" priority="2" dxfId="0" operator="lessThanOrEqual" stopIfTrue="1">
      <formula>-1</formula>
    </cfRule>
  </conditionalFormatting>
  <printOptions horizontalCentered="1"/>
  <pageMargins left="0.54" right="0.34" top="0.47" bottom="0.51" header="0.31" footer="0.31"/>
  <pageSetup firstPageNumber="42" useFirstPageNumber="1" horizontalDpi="600" verticalDpi="600" orientation="portrait" paperSize="9" scale="90"/>
  <headerFooter>
    <oddFooter>&amp;C- &amp;P -</oddFooter>
  </headerFooter>
</worksheet>
</file>

<file path=xl/worksheets/sheet6.xml><?xml version="1.0" encoding="utf-8"?>
<worksheet xmlns="http://schemas.openxmlformats.org/spreadsheetml/2006/main" xmlns:r="http://schemas.openxmlformats.org/officeDocument/2006/relationships">
  <dimension ref="A1:F124"/>
  <sheetViews>
    <sheetView showGridLines="0" zoomScaleSheetLayoutView="85" workbookViewId="0" topLeftCell="A1">
      <pane xSplit="1" ySplit="5" topLeftCell="B6" activePane="bottomRight" state="frozen"/>
      <selection pane="bottomRight" activeCell="B21" sqref="B21"/>
    </sheetView>
  </sheetViews>
  <sheetFormatPr defaultColWidth="9.140625" defaultRowHeight="13.5" customHeight="1"/>
  <cols>
    <col min="1" max="1" width="15.28125" style="149" customWidth="1"/>
    <col min="2" max="2" width="60.00390625" style="149" customWidth="1"/>
    <col min="3" max="3" width="15.7109375" style="66" customWidth="1"/>
    <col min="4" max="4" width="15.7109375" style="150" customWidth="1"/>
    <col min="5" max="6" width="15.7109375" style="67" customWidth="1"/>
    <col min="7" max="241" width="10.28125" style="0" customWidth="1"/>
    <col min="242" max="242" width="10.28125" style="0" bestFit="1" customWidth="1"/>
  </cols>
  <sheetData>
    <row r="1" spans="1:6" ht="20.25" customHeight="1">
      <c r="A1" s="151" t="s">
        <v>1977</v>
      </c>
      <c r="B1" s="152"/>
      <c r="C1" s="69"/>
      <c r="D1" s="153"/>
      <c r="E1" s="70"/>
      <c r="F1" s="70"/>
    </row>
    <row r="2" spans="1:6" ht="33" customHeight="1">
      <c r="A2" s="71" t="s">
        <v>1978</v>
      </c>
      <c r="B2" s="71"/>
      <c r="C2" s="72"/>
      <c r="D2" s="154"/>
      <c r="E2" s="71"/>
      <c r="F2" s="71"/>
    </row>
    <row r="3" spans="1:6" ht="24" customHeight="1">
      <c r="A3" s="155"/>
      <c r="B3" s="155"/>
      <c r="C3" s="115"/>
      <c r="D3" s="156"/>
      <c r="E3" s="116" t="s">
        <v>132</v>
      </c>
      <c r="F3" s="75"/>
    </row>
    <row r="4" spans="1:6" ht="36" customHeight="1">
      <c r="A4" s="76" t="s">
        <v>133</v>
      </c>
      <c r="B4" s="77" t="s">
        <v>1979</v>
      </c>
      <c r="C4" s="78" t="s">
        <v>6</v>
      </c>
      <c r="D4" s="157" t="s">
        <v>1980</v>
      </c>
      <c r="E4" s="14" t="s">
        <v>1981</v>
      </c>
      <c r="F4" s="15"/>
    </row>
    <row r="5" spans="1:6" ht="44.25" customHeight="1">
      <c r="A5" s="80"/>
      <c r="B5" s="81"/>
      <c r="C5" s="81"/>
      <c r="D5" s="158"/>
      <c r="E5" s="81" t="s">
        <v>135</v>
      </c>
      <c r="F5" s="81" t="s">
        <v>136</v>
      </c>
    </row>
    <row r="6" spans="1:6" ht="30" customHeight="1">
      <c r="A6" s="159" t="s">
        <v>1982</v>
      </c>
      <c r="B6" s="160" t="s">
        <v>10</v>
      </c>
      <c r="C6" s="141">
        <f>SUM(C7:C22)</f>
        <v>17497</v>
      </c>
      <c r="D6" s="161">
        <f>SUM(D7:D22)</f>
        <v>23000</v>
      </c>
      <c r="E6" s="97">
        <f>SUM(E7:E22)</f>
        <v>5503</v>
      </c>
      <c r="F6" s="29">
        <f aca="true" t="shared" si="0" ref="F6:F32">IF(AND((D6-C6)&lt;&gt;0,C6&lt;&gt;0),(D6-C6)/C6*100,"")</f>
        <v>31.451105903869237</v>
      </c>
    </row>
    <row r="7" spans="1:6" ht="30" customHeight="1">
      <c r="A7" s="82" t="s">
        <v>1983</v>
      </c>
      <c r="B7" s="83" t="s">
        <v>11</v>
      </c>
      <c r="C7" s="162">
        <v>2825</v>
      </c>
      <c r="D7" s="163">
        <v>5400</v>
      </c>
      <c r="E7" s="85">
        <f aca="true" t="shared" si="1" ref="E7:E21">D7-C7</f>
        <v>2575</v>
      </c>
      <c r="F7" s="22">
        <f t="shared" si="0"/>
        <v>91.1504424778761</v>
      </c>
    </row>
    <row r="8" spans="1:6" ht="30" customHeight="1">
      <c r="A8" s="82" t="s">
        <v>1984</v>
      </c>
      <c r="B8" s="83" t="s">
        <v>12</v>
      </c>
      <c r="C8" s="164">
        <v>304</v>
      </c>
      <c r="D8" s="163">
        <v>528</v>
      </c>
      <c r="E8" s="85">
        <f t="shared" si="1"/>
        <v>224</v>
      </c>
      <c r="F8" s="22">
        <f t="shared" si="0"/>
        <v>73.68421052631578</v>
      </c>
    </row>
    <row r="9" spans="1:6" ht="30" customHeight="1" hidden="1">
      <c r="A9" s="82" t="s">
        <v>1985</v>
      </c>
      <c r="B9" s="83" t="s">
        <v>13</v>
      </c>
      <c r="C9" s="164">
        <v>0</v>
      </c>
      <c r="D9" s="165">
        <v>0</v>
      </c>
      <c r="E9" s="85"/>
      <c r="F9" s="22">
        <f t="shared" si="0"/>
      </c>
    </row>
    <row r="10" spans="1:6" ht="30" customHeight="1">
      <c r="A10" s="82" t="s">
        <v>1986</v>
      </c>
      <c r="B10" s="83" t="s">
        <v>14</v>
      </c>
      <c r="C10" s="164">
        <v>280</v>
      </c>
      <c r="D10" s="163">
        <v>240</v>
      </c>
      <c r="E10" s="85">
        <f t="shared" si="1"/>
        <v>-40</v>
      </c>
      <c r="F10" s="22">
        <f t="shared" si="0"/>
        <v>-14.285714285714285</v>
      </c>
    </row>
    <row r="11" spans="1:6" ht="30" customHeight="1">
      <c r="A11" s="82" t="s">
        <v>1987</v>
      </c>
      <c r="B11" s="83" t="s">
        <v>15</v>
      </c>
      <c r="C11" s="164">
        <v>153</v>
      </c>
      <c r="D11" s="163">
        <v>225</v>
      </c>
      <c r="E11" s="85">
        <f t="shared" si="1"/>
        <v>72</v>
      </c>
      <c r="F11" s="22">
        <f t="shared" si="0"/>
        <v>47.05882352941176</v>
      </c>
    </row>
    <row r="12" spans="1:6" ht="30" customHeight="1">
      <c r="A12" s="82" t="s">
        <v>1988</v>
      </c>
      <c r="B12" s="83" t="s">
        <v>16</v>
      </c>
      <c r="C12" s="164">
        <v>330</v>
      </c>
      <c r="D12" s="163">
        <v>600</v>
      </c>
      <c r="E12" s="85">
        <f t="shared" si="1"/>
        <v>270</v>
      </c>
      <c r="F12" s="22">
        <f t="shared" si="0"/>
        <v>81.81818181818183</v>
      </c>
    </row>
    <row r="13" spans="1:6" ht="30" customHeight="1">
      <c r="A13" s="82" t="s">
        <v>1989</v>
      </c>
      <c r="B13" s="83" t="s">
        <v>17</v>
      </c>
      <c r="C13" s="164">
        <v>465</v>
      </c>
      <c r="D13" s="163">
        <v>450</v>
      </c>
      <c r="E13" s="85">
        <f t="shared" si="1"/>
        <v>-15</v>
      </c>
      <c r="F13" s="22">
        <f t="shared" si="0"/>
        <v>-3.225806451612903</v>
      </c>
    </row>
    <row r="14" spans="1:6" ht="30" customHeight="1">
      <c r="A14" s="82" t="s">
        <v>1990</v>
      </c>
      <c r="B14" s="83" t="s">
        <v>18</v>
      </c>
      <c r="C14" s="164">
        <v>240</v>
      </c>
      <c r="D14" s="163">
        <v>395</v>
      </c>
      <c r="E14" s="85">
        <f t="shared" si="1"/>
        <v>155</v>
      </c>
      <c r="F14" s="22">
        <f t="shared" si="0"/>
        <v>64.58333333333334</v>
      </c>
    </row>
    <row r="15" spans="1:6" ht="30" customHeight="1">
      <c r="A15" s="82" t="s">
        <v>1991</v>
      </c>
      <c r="B15" s="83" t="s">
        <v>19</v>
      </c>
      <c r="C15" s="164">
        <v>435</v>
      </c>
      <c r="D15" s="163">
        <v>550</v>
      </c>
      <c r="E15" s="85">
        <f t="shared" si="1"/>
        <v>115</v>
      </c>
      <c r="F15" s="22">
        <f t="shared" si="0"/>
        <v>26.436781609195403</v>
      </c>
    </row>
    <row r="16" spans="1:6" ht="30" customHeight="1">
      <c r="A16" s="82" t="s">
        <v>1992</v>
      </c>
      <c r="B16" s="83" t="s">
        <v>20</v>
      </c>
      <c r="C16" s="164">
        <v>3940</v>
      </c>
      <c r="D16" s="163">
        <v>4275</v>
      </c>
      <c r="E16" s="85">
        <f t="shared" si="1"/>
        <v>335</v>
      </c>
      <c r="F16" s="22">
        <f t="shared" si="0"/>
        <v>8.50253807106599</v>
      </c>
    </row>
    <row r="17" spans="1:6" ht="30" customHeight="1">
      <c r="A17" s="82" t="s">
        <v>1993</v>
      </c>
      <c r="B17" s="83" t="s">
        <v>21</v>
      </c>
      <c r="C17" s="164">
        <v>402</v>
      </c>
      <c r="D17" s="163">
        <v>525</v>
      </c>
      <c r="E17" s="85">
        <f t="shared" si="1"/>
        <v>123</v>
      </c>
      <c r="F17" s="22">
        <f t="shared" si="0"/>
        <v>30.597014925373134</v>
      </c>
    </row>
    <row r="18" spans="1:6" ht="30" customHeight="1">
      <c r="A18" s="82" t="s">
        <v>1994</v>
      </c>
      <c r="B18" s="83" t="s">
        <v>22</v>
      </c>
      <c r="C18" s="164">
        <v>2050</v>
      </c>
      <c r="D18" s="163">
        <v>3000</v>
      </c>
      <c r="E18" s="85">
        <f t="shared" si="1"/>
        <v>950</v>
      </c>
      <c r="F18" s="22">
        <f t="shared" si="0"/>
        <v>46.34146341463415</v>
      </c>
    </row>
    <row r="19" spans="1:6" ht="30" customHeight="1">
      <c r="A19" s="82" t="s">
        <v>1995</v>
      </c>
      <c r="B19" s="83" t="s">
        <v>23</v>
      </c>
      <c r="C19" s="164">
        <v>1075</v>
      </c>
      <c r="D19" s="163">
        <v>1512</v>
      </c>
      <c r="E19" s="85">
        <f t="shared" si="1"/>
        <v>437</v>
      </c>
      <c r="F19" s="22">
        <f t="shared" si="0"/>
        <v>40.651162790697676</v>
      </c>
    </row>
    <row r="20" spans="1:6" ht="30" customHeight="1">
      <c r="A20" s="82" t="s">
        <v>1996</v>
      </c>
      <c r="B20" s="83" t="s">
        <v>24</v>
      </c>
      <c r="C20" s="164">
        <v>4930</v>
      </c>
      <c r="D20" s="163">
        <v>5200</v>
      </c>
      <c r="E20" s="85">
        <f t="shared" si="1"/>
        <v>270</v>
      </c>
      <c r="F20" s="22">
        <f t="shared" si="0"/>
        <v>5.476673427991886</v>
      </c>
    </row>
    <row r="21" spans="1:6" ht="30" customHeight="1">
      <c r="A21" s="82" t="s">
        <v>1997</v>
      </c>
      <c r="B21" s="83" t="s">
        <v>25</v>
      </c>
      <c r="C21" s="164">
        <v>68</v>
      </c>
      <c r="D21" s="163">
        <v>100</v>
      </c>
      <c r="E21" s="85">
        <f t="shared" si="1"/>
        <v>32</v>
      </c>
      <c r="F21" s="22">
        <f t="shared" si="0"/>
        <v>47.05882352941176</v>
      </c>
    </row>
    <row r="22" spans="1:6" ht="30" customHeight="1" hidden="1">
      <c r="A22" s="82" t="s">
        <v>1998</v>
      </c>
      <c r="B22" s="83" t="s">
        <v>26</v>
      </c>
      <c r="C22" s="84"/>
      <c r="D22" s="166"/>
      <c r="E22" s="85"/>
      <c r="F22" s="22">
        <f t="shared" si="0"/>
      </c>
    </row>
    <row r="23" spans="1:6" ht="30" customHeight="1">
      <c r="A23" s="159" t="s">
        <v>1999</v>
      </c>
      <c r="B23" s="160" t="s">
        <v>27</v>
      </c>
      <c r="C23" s="141">
        <f>SUM(C24:C31)</f>
        <v>18551.05</v>
      </c>
      <c r="D23" s="161">
        <f>SUM(D24:D31)</f>
        <v>14800.05</v>
      </c>
      <c r="E23" s="97">
        <f>SUM(E24:E31)</f>
        <v>-3750.95</v>
      </c>
      <c r="F23" s="29">
        <f t="shared" si="0"/>
        <v>-20.219879737265547</v>
      </c>
    </row>
    <row r="24" spans="1:6" ht="30" customHeight="1">
      <c r="A24" s="82" t="s">
        <v>2000</v>
      </c>
      <c r="B24" s="83" t="s">
        <v>28</v>
      </c>
      <c r="C24" s="164">
        <v>593</v>
      </c>
      <c r="D24" s="167">
        <v>388.05</v>
      </c>
      <c r="E24" s="85">
        <f aca="true" t="shared" si="2" ref="E24:E26">D24-C24</f>
        <v>-204.95</v>
      </c>
      <c r="F24" s="22">
        <f t="shared" si="0"/>
        <v>-34.56155143338954</v>
      </c>
    </row>
    <row r="25" spans="1:6" ht="30" customHeight="1">
      <c r="A25" s="82" t="s">
        <v>2001</v>
      </c>
      <c r="B25" s="83" t="s">
        <v>29</v>
      </c>
      <c r="C25" s="164">
        <v>5959</v>
      </c>
      <c r="D25" s="167">
        <v>2757</v>
      </c>
      <c r="E25" s="85">
        <f t="shared" si="2"/>
        <v>-3202</v>
      </c>
      <c r="F25" s="22">
        <f t="shared" si="0"/>
        <v>-53.73384796106729</v>
      </c>
    </row>
    <row r="26" spans="1:6" ht="30" customHeight="1">
      <c r="A26" s="82" t="s">
        <v>2002</v>
      </c>
      <c r="B26" s="83" t="s">
        <v>30</v>
      </c>
      <c r="C26" s="164">
        <v>947</v>
      </c>
      <c r="D26" s="167">
        <v>1205</v>
      </c>
      <c r="E26" s="85">
        <f t="shared" si="2"/>
        <v>258</v>
      </c>
      <c r="F26" s="22">
        <f t="shared" si="0"/>
        <v>27.243928194297784</v>
      </c>
    </row>
    <row r="27" spans="1:6" ht="31.5" customHeight="1" hidden="1">
      <c r="A27" s="82" t="s">
        <v>2003</v>
      </c>
      <c r="B27" s="83" t="s">
        <v>31</v>
      </c>
      <c r="C27" s="168">
        <v>0.05</v>
      </c>
      <c r="D27" s="165">
        <v>0</v>
      </c>
      <c r="E27" s="85"/>
      <c r="F27" s="22">
        <f t="shared" si="0"/>
        <v>-100</v>
      </c>
    </row>
    <row r="28" spans="1:6" ht="30" customHeight="1">
      <c r="A28" s="82" t="s">
        <v>2004</v>
      </c>
      <c r="B28" s="83" t="s">
        <v>32</v>
      </c>
      <c r="C28" s="164">
        <v>10657</v>
      </c>
      <c r="D28" s="167">
        <v>10000</v>
      </c>
      <c r="E28" s="85">
        <f aca="true" t="shared" si="3" ref="E28:E91">D28-C28</f>
        <v>-657</v>
      </c>
      <c r="F28" s="22">
        <f t="shared" si="0"/>
        <v>-6.164961996809608</v>
      </c>
    </row>
    <row r="29" spans="1:6" ht="30" customHeight="1">
      <c r="A29" s="82" t="s">
        <v>2005</v>
      </c>
      <c r="B29" s="83" t="s">
        <v>33</v>
      </c>
      <c r="C29" s="164">
        <v>59</v>
      </c>
      <c r="D29" s="167">
        <v>80</v>
      </c>
      <c r="E29" s="85">
        <f t="shared" si="3"/>
        <v>21</v>
      </c>
      <c r="F29" s="22">
        <f t="shared" si="0"/>
        <v>35.59322033898305</v>
      </c>
    </row>
    <row r="30" spans="1:6" ht="30" customHeight="1">
      <c r="A30" s="82" t="s">
        <v>2006</v>
      </c>
      <c r="B30" s="83" t="s">
        <v>34</v>
      </c>
      <c r="C30" s="164">
        <v>111</v>
      </c>
      <c r="D30" s="167">
        <v>120</v>
      </c>
      <c r="E30" s="85">
        <f t="shared" si="3"/>
        <v>9</v>
      </c>
      <c r="F30" s="22">
        <f t="shared" si="0"/>
        <v>8.108108108108109</v>
      </c>
    </row>
    <row r="31" spans="1:6" ht="30" customHeight="1">
      <c r="A31" s="82" t="s">
        <v>2007</v>
      </c>
      <c r="B31" s="83" t="s">
        <v>35</v>
      </c>
      <c r="C31" s="164">
        <v>225</v>
      </c>
      <c r="D31" s="167">
        <v>250</v>
      </c>
      <c r="E31" s="85">
        <f t="shared" si="3"/>
        <v>25</v>
      </c>
      <c r="F31" s="22">
        <f t="shared" si="0"/>
        <v>11.11111111111111</v>
      </c>
    </row>
    <row r="32" spans="1:6" ht="30" customHeight="1">
      <c r="A32" s="169" t="s">
        <v>2008</v>
      </c>
      <c r="B32" s="170" t="s">
        <v>36</v>
      </c>
      <c r="C32" s="171">
        <f>C6+C23</f>
        <v>36048.05</v>
      </c>
      <c r="D32" s="171">
        <v>37800</v>
      </c>
      <c r="E32" s="172">
        <f t="shared" si="3"/>
        <v>1751.949999999997</v>
      </c>
      <c r="F32" s="29">
        <f t="shared" si="0"/>
        <v>4.860040973090076</v>
      </c>
    </row>
    <row r="33" spans="1:6" ht="30" customHeight="1" hidden="1">
      <c r="A33" s="173">
        <v>1050401</v>
      </c>
      <c r="B33" s="174" t="s">
        <v>37</v>
      </c>
      <c r="C33" s="175">
        <f>SUM(C34:C37)</f>
        <v>0</v>
      </c>
      <c r="D33" s="175">
        <f>SUM(D34:D37)</f>
        <v>0</v>
      </c>
      <c r="E33" s="175"/>
      <c r="F33" s="176">
        <f>_xlfn.IFERROR(D33/C33-1,0)</f>
        <v>0</v>
      </c>
    </row>
    <row r="34" spans="1:6" ht="29.25" customHeight="1" hidden="1">
      <c r="A34" s="173">
        <v>105040101</v>
      </c>
      <c r="B34" s="177" t="s">
        <v>38</v>
      </c>
      <c r="C34" s="178"/>
      <c r="D34" s="178"/>
      <c r="E34" s="175"/>
      <c r="F34" s="179"/>
    </row>
    <row r="35" spans="1:6" ht="29.25" customHeight="1" hidden="1">
      <c r="A35" s="173">
        <v>105040102</v>
      </c>
      <c r="B35" s="177" t="s">
        <v>39</v>
      </c>
      <c r="C35" s="178"/>
      <c r="D35" s="178"/>
      <c r="E35" s="175"/>
      <c r="F35" s="179"/>
    </row>
    <row r="36" spans="1:6" ht="29.25" customHeight="1" hidden="1">
      <c r="A36" s="173">
        <v>105040103</v>
      </c>
      <c r="B36" s="177" t="s">
        <v>40</v>
      </c>
      <c r="C36" s="178"/>
      <c r="D36" s="178"/>
      <c r="E36" s="175"/>
      <c r="F36" s="179"/>
    </row>
    <row r="37" spans="1:6" ht="29.25" customHeight="1" hidden="1">
      <c r="A37" s="173">
        <v>105040104</v>
      </c>
      <c r="B37" s="177" t="s">
        <v>41</v>
      </c>
      <c r="C37" s="178"/>
      <c r="D37" s="178"/>
      <c r="E37" s="175"/>
      <c r="F37" s="179"/>
    </row>
    <row r="38" spans="1:6" ht="29.25" customHeight="1">
      <c r="A38" s="169" t="s">
        <v>2009</v>
      </c>
      <c r="B38" s="180" t="s">
        <v>42</v>
      </c>
      <c r="C38" s="172">
        <f>SUM(C39,C108,C111,C112,C117,C122,C123)</f>
        <v>152415</v>
      </c>
      <c r="D38" s="172">
        <f>SUM(D39,D108,D111,D112,D117,D122,D123)</f>
        <v>149074.8</v>
      </c>
      <c r="E38" s="172">
        <f t="shared" si="3"/>
        <v>-3340.2000000000116</v>
      </c>
      <c r="F38" s="29">
        <f aca="true" t="shared" si="4" ref="F38:F41">IF(AND((D38-C38)&lt;&gt;0,C38&lt;&gt;0),(D38-C38)/C38*100,"")</f>
        <v>-2.1915165830134904</v>
      </c>
    </row>
    <row r="39" spans="1:6" ht="29.25" customHeight="1">
      <c r="A39" s="181" t="s">
        <v>43</v>
      </c>
      <c r="B39" s="182" t="s">
        <v>44</v>
      </c>
      <c r="C39" s="183">
        <f>C40+C47+C86</f>
        <v>140321</v>
      </c>
      <c r="D39" s="175">
        <f>D40+D47+D86</f>
        <v>129639.8</v>
      </c>
      <c r="E39" s="183">
        <f t="shared" si="3"/>
        <v>-10681.199999999997</v>
      </c>
      <c r="F39" s="22">
        <f t="shared" si="4"/>
        <v>-7.611975399263116</v>
      </c>
    </row>
    <row r="40" spans="1:6" ht="30" customHeight="1">
      <c r="A40" s="169" t="s">
        <v>2010</v>
      </c>
      <c r="B40" s="170" t="s">
        <v>2011</v>
      </c>
      <c r="C40" s="172">
        <f>SUM(C41:C46)</f>
        <v>2622</v>
      </c>
      <c r="D40" s="172">
        <f>SUM(D41:D46)</f>
        <v>2622</v>
      </c>
      <c r="E40" s="172">
        <f t="shared" si="3"/>
        <v>0</v>
      </c>
      <c r="F40" s="29">
        <f t="shared" si="4"/>
      </c>
    </row>
    <row r="41" spans="1:6" ht="30" customHeight="1">
      <c r="A41" s="184" t="s">
        <v>2012</v>
      </c>
      <c r="B41" s="177" t="s">
        <v>46</v>
      </c>
      <c r="C41" s="178">
        <v>182</v>
      </c>
      <c r="D41" s="178">
        <v>182</v>
      </c>
      <c r="E41" s="175">
        <f t="shared" si="3"/>
        <v>0</v>
      </c>
      <c r="F41" s="22">
        <f t="shared" si="4"/>
      </c>
    </row>
    <row r="42" spans="1:6" ht="30" customHeight="1" hidden="1">
      <c r="A42" s="184" t="s">
        <v>2013</v>
      </c>
      <c r="B42" s="177" t="s">
        <v>47</v>
      </c>
      <c r="C42" s="178"/>
      <c r="D42" s="178"/>
      <c r="E42" s="175"/>
      <c r="F42" s="176"/>
    </row>
    <row r="43" spans="1:6" ht="30" customHeight="1">
      <c r="A43" s="181" t="s">
        <v>2014</v>
      </c>
      <c r="B43" s="185" t="s">
        <v>48</v>
      </c>
      <c r="C43" s="178">
        <v>944</v>
      </c>
      <c r="D43" s="178">
        <v>944</v>
      </c>
      <c r="E43" s="175">
        <f t="shared" si="3"/>
        <v>0</v>
      </c>
      <c r="F43" s="22">
        <f aca="true" t="shared" si="5" ref="F43:F47">IF(AND((D43-C43)&lt;&gt;0,C43&lt;&gt;0),(D43-C43)/C43*100,"")</f>
      </c>
    </row>
    <row r="44" spans="1:6" ht="30" customHeight="1">
      <c r="A44" s="181" t="s">
        <v>2015</v>
      </c>
      <c r="B44" s="185" t="s">
        <v>49</v>
      </c>
      <c r="C44" s="178">
        <v>1</v>
      </c>
      <c r="D44" s="178">
        <v>1</v>
      </c>
      <c r="E44" s="175">
        <f t="shared" si="3"/>
        <v>0</v>
      </c>
      <c r="F44" s="22">
        <f t="shared" si="5"/>
      </c>
    </row>
    <row r="45" spans="1:6" ht="30" customHeight="1">
      <c r="A45" s="181" t="s">
        <v>2016</v>
      </c>
      <c r="B45" s="185" t="s">
        <v>50</v>
      </c>
      <c r="C45" s="178">
        <v>1495</v>
      </c>
      <c r="D45" s="178">
        <v>1495</v>
      </c>
      <c r="E45" s="175">
        <f t="shared" si="3"/>
        <v>0</v>
      </c>
      <c r="F45" s="22">
        <f t="shared" si="5"/>
      </c>
    </row>
    <row r="46" spans="1:6" ht="30" customHeight="1" hidden="1">
      <c r="A46" s="184" t="s">
        <v>2017</v>
      </c>
      <c r="B46" s="177" t="s">
        <v>51</v>
      </c>
      <c r="C46" s="178">
        <v>0</v>
      </c>
      <c r="D46" s="178">
        <v>0</v>
      </c>
      <c r="E46" s="175">
        <f t="shared" si="3"/>
        <v>0</v>
      </c>
      <c r="F46" s="22">
        <f t="shared" si="5"/>
      </c>
    </row>
    <row r="47" spans="1:6" ht="30" customHeight="1">
      <c r="A47" s="169" t="s">
        <v>2018</v>
      </c>
      <c r="B47" s="170" t="s">
        <v>52</v>
      </c>
      <c r="C47" s="172">
        <f>SUM(C48:C85)</f>
        <v>117475</v>
      </c>
      <c r="D47" s="172">
        <f>SUM(D48:D85)</f>
        <v>107205</v>
      </c>
      <c r="E47" s="172">
        <f t="shared" si="3"/>
        <v>-10270</v>
      </c>
      <c r="F47" s="29">
        <f t="shared" si="5"/>
        <v>-8.742285592679293</v>
      </c>
    </row>
    <row r="48" spans="1:6" ht="30" customHeight="1" hidden="1">
      <c r="A48" s="184" t="s">
        <v>2019</v>
      </c>
      <c r="B48" s="177" t="s">
        <v>53</v>
      </c>
      <c r="C48" s="178">
        <v>0</v>
      </c>
      <c r="D48" s="178"/>
      <c r="E48" s="175"/>
      <c r="F48" s="176"/>
    </row>
    <row r="49" spans="1:6" ht="30" customHeight="1">
      <c r="A49" s="184" t="s">
        <v>2020</v>
      </c>
      <c r="B49" s="177" t="s">
        <v>54</v>
      </c>
      <c r="C49" s="178">
        <v>27121</v>
      </c>
      <c r="D49" s="178">
        <v>27121</v>
      </c>
      <c r="E49" s="175">
        <f t="shared" si="3"/>
        <v>0</v>
      </c>
      <c r="F49" s="22">
        <f aca="true" t="shared" si="6" ref="F49:F51">IF(AND((D49-C49)&lt;&gt;0,C49&lt;&gt;0),(D49-C49)/C49*100,"")</f>
      </c>
    </row>
    <row r="50" spans="1:6" ht="30" customHeight="1">
      <c r="A50" s="184" t="s">
        <v>2021</v>
      </c>
      <c r="B50" s="177" t="s">
        <v>55</v>
      </c>
      <c r="C50" s="178">
        <v>3161</v>
      </c>
      <c r="D50" s="178">
        <v>3161</v>
      </c>
      <c r="E50" s="175">
        <f t="shared" si="3"/>
        <v>0</v>
      </c>
      <c r="F50" s="22">
        <f t="shared" si="6"/>
      </c>
    </row>
    <row r="51" spans="1:6" ht="30" customHeight="1">
      <c r="A51" s="184" t="s">
        <v>2022</v>
      </c>
      <c r="B51" s="177" t="s">
        <v>56</v>
      </c>
      <c r="C51" s="178">
        <v>11561</v>
      </c>
      <c r="D51" s="178">
        <v>11561</v>
      </c>
      <c r="E51" s="175">
        <f t="shared" si="3"/>
        <v>0</v>
      </c>
      <c r="F51" s="22">
        <f t="shared" si="6"/>
      </c>
    </row>
    <row r="52" spans="1:6" ht="30" customHeight="1" hidden="1">
      <c r="A52" s="184" t="s">
        <v>2023</v>
      </c>
      <c r="B52" s="177" t="s">
        <v>57</v>
      </c>
      <c r="C52" s="178"/>
      <c r="D52" s="178"/>
      <c r="E52" s="175"/>
      <c r="F52" s="176"/>
    </row>
    <row r="53" spans="1:6" ht="30" customHeight="1" hidden="1">
      <c r="A53" s="184" t="s">
        <v>2024</v>
      </c>
      <c r="B53" s="177" t="s">
        <v>58</v>
      </c>
      <c r="C53" s="178"/>
      <c r="D53" s="178"/>
      <c r="E53" s="175"/>
      <c r="F53" s="176"/>
    </row>
    <row r="54" spans="1:6" ht="30" customHeight="1" hidden="1">
      <c r="A54" s="181" t="s">
        <v>2025</v>
      </c>
      <c r="B54" s="185" t="s">
        <v>59</v>
      </c>
      <c r="C54" s="178"/>
      <c r="D54" s="178"/>
      <c r="E54" s="175"/>
      <c r="F54" s="176"/>
    </row>
    <row r="55" spans="1:6" ht="30" customHeight="1">
      <c r="A55" s="184" t="s">
        <v>2026</v>
      </c>
      <c r="B55" s="177" t="s">
        <v>60</v>
      </c>
      <c r="C55" s="178">
        <v>6584</v>
      </c>
      <c r="D55" s="178">
        <v>6584</v>
      </c>
      <c r="E55" s="175">
        <f t="shared" si="3"/>
        <v>0</v>
      </c>
      <c r="F55" s="22">
        <f aca="true" t="shared" si="7" ref="F55:F58">IF(AND((D55-C55)&lt;&gt;0,C55&lt;&gt;0),(D55-C55)/C55*100,"")</f>
      </c>
    </row>
    <row r="56" spans="1:6" ht="30" customHeight="1">
      <c r="A56" s="181" t="s">
        <v>2027</v>
      </c>
      <c r="B56" s="185" t="s">
        <v>61</v>
      </c>
      <c r="C56" s="178">
        <v>10040</v>
      </c>
      <c r="D56" s="178">
        <v>10040</v>
      </c>
      <c r="E56" s="175">
        <f t="shared" si="3"/>
        <v>0</v>
      </c>
      <c r="F56" s="22">
        <f t="shared" si="7"/>
      </c>
    </row>
    <row r="57" spans="1:6" ht="30" customHeight="1" hidden="1">
      <c r="A57" s="181" t="s">
        <v>2028</v>
      </c>
      <c r="B57" s="185" t="s">
        <v>62</v>
      </c>
      <c r="C57" s="178"/>
      <c r="D57" s="178"/>
      <c r="E57" s="175"/>
      <c r="F57" s="176"/>
    </row>
    <row r="58" spans="1:6" ht="30" customHeight="1">
      <c r="A58" s="181" t="s">
        <v>2029</v>
      </c>
      <c r="B58" s="185" t="s">
        <v>63</v>
      </c>
      <c r="C58" s="178">
        <v>991</v>
      </c>
      <c r="D58" s="178">
        <v>991</v>
      </c>
      <c r="E58" s="175">
        <f t="shared" si="3"/>
        <v>0</v>
      </c>
      <c r="F58" s="22">
        <f t="shared" si="7"/>
      </c>
    </row>
    <row r="59" spans="1:6" ht="30" customHeight="1" hidden="1">
      <c r="A59" s="181" t="s">
        <v>2030</v>
      </c>
      <c r="B59" s="185" t="s">
        <v>64</v>
      </c>
      <c r="C59" s="178"/>
      <c r="D59" s="178"/>
      <c r="E59" s="175"/>
      <c r="F59" s="176"/>
    </row>
    <row r="60" spans="1:6" ht="30" customHeight="1">
      <c r="A60" s="181" t="s">
        <v>2031</v>
      </c>
      <c r="B60" s="185" t="s">
        <v>65</v>
      </c>
      <c r="C60" s="178">
        <v>5870</v>
      </c>
      <c r="D60" s="178">
        <v>5870</v>
      </c>
      <c r="E60" s="175">
        <f t="shared" si="3"/>
        <v>0</v>
      </c>
      <c r="F60" s="22">
        <f aca="true" t="shared" si="8" ref="F60:F65">IF(AND((D60-C60)&lt;&gt;0,C60&lt;&gt;0),(D60-C60)/C60*100,"")</f>
      </c>
    </row>
    <row r="61" spans="1:6" ht="30" customHeight="1">
      <c r="A61" s="181" t="s">
        <v>2032</v>
      </c>
      <c r="B61" s="185" t="s">
        <v>66</v>
      </c>
      <c r="C61" s="178">
        <v>30</v>
      </c>
      <c r="D61" s="178">
        <v>30</v>
      </c>
      <c r="E61" s="175"/>
      <c r="F61" s="176"/>
    </row>
    <row r="62" spans="1:6" ht="30" customHeight="1" hidden="1">
      <c r="A62" s="181" t="s">
        <v>2033</v>
      </c>
      <c r="B62" s="185" t="s">
        <v>67</v>
      </c>
      <c r="C62" s="178"/>
      <c r="D62" s="178"/>
      <c r="E62" s="175"/>
      <c r="F62" s="176"/>
    </row>
    <row r="63" spans="1:6" ht="30" customHeight="1" hidden="1">
      <c r="A63" s="181" t="s">
        <v>2034</v>
      </c>
      <c r="B63" s="185" t="s">
        <v>68</v>
      </c>
      <c r="C63" s="178"/>
      <c r="D63" s="178"/>
      <c r="E63" s="175"/>
      <c r="F63" s="176"/>
    </row>
    <row r="64" spans="1:6" ht="30" customHeight="1">
      <c r="A64" s="181" t="s">
        <v>2035</v>
      </c>
      <c r="B64" s="185" t="s">
        <v>69</v>
      </c>
      <c r="C64" s="178">
        <v>650</v>
      </c>
      <c r="D64" s="178">
        <v>650</v>
      </c>
      <c r="E64" s="175">
        <f t="shared" si="3"/>
        <v>0</v>
      </c>
      <c r="F64" s="22">
        <f t="shared" si="8"/>
      </c>
    </row>
    <row r="65" spans="1:6" ht="30" customHeight="1">
      <c r="A65" s="181" t="s">
        <v>2036</v>
      </c>
      <c r="B65" s="185" t="s">
        <v>70</v>
      </c>
      <c r="C65" s="178">
        <v>6620</v>
      </c>
      <c r="D65" s="178">
        <v>6620</v>
      </c>
      <c r="E65" s="175">
        <f t="shared" si="3"/>
        <v>0</v>
      </c>
      <c r="F65" s="22">
        <f t="shared" si="8"/>
      </c>
    </row>
    <row r="66" spans="1:6" ht="30" customHeight="1" hidden="1">
      <c r="A66" s="181" t="s">
        <v>2037</v>
      </c>
      <c r="B66" s="185" t="s">
        <v>71</v>
      </c>
      <c r="C66" s="178"/>
      <c r="D66" s="178"/>
      <c r="E66" s="175"/>
      <c r="F66" s="176"/>
    </row>
    <row r="67" spans="1:6" ht="30" customHeight="1">
      <c r="A67" s="181" t="s">
        <v>2038</v>
      </c>
      <c r="B67" s="185" t="s">
        <v>72</v>
      </c>
      <c r="C67" s="178">
        <v>335</v>
      </c>
      <c r="D67" s="178">
        <v>335</v>
      </c>
      <c r="E67" s="175">
        <f t="shared" si="3"/>
        <v>0</v>
      </c>
      <c r="F67" s="22">
        <f aca="true" t="shared" si="9" ref="F67:F70">IF(AND((D67-C67)&lt;&gt;0,C67&lt;&gt;0),(D67-C67)/C67*100,"")</f>
      </c>
    </row>
    <row r="68" spans="1:6" ht="30" customHeight="1">
      <c r="A68" s="181" t="s">
        <v>2039</v>
      </c>
      <c r="B68" s="185" t="s">
        <v>73</v>
      </c>
      <c r="C68" s="178">
        <v>12021</v>
      </c>
      <c r="D68" s="178">
        <v>12021</v>
      </c>
      <c r="E68" s="175">
        <f t="shared" si="3"/>
        <v>0</v>
      </c>
      <c r="F68" s="22">
        <f t="shared" si="9"/>
      </c>
    </row>
    <row r="69" spans="1:6" ht="30" customHeight="1">
      <c r="A69" s="181" t="s">
        <v>2040</v>
      </c>
      <c r="B69" s="185" t="s">
        <v>74</v>
      </c>
      <c r="C69" s="178">
        <v>4247</v>
      </c>
      <c r="D69" s="178">
        <v>4247</v>
      </c>
      <c r="E69" s="175">
        <f t="shared" si="3"/>
        <v>0</v>
      </c>
      <c r="F69" s="22">
        <f t="shared" si="9"/>
      </c>
    </row>
    <row r="70" spans="1:6" ht="30" customHeight="1">
      <c r="A70" s="181" t="s">
        <v>2041</v>
      </c>
      <c r="B70" s="185" t="s">
        <v>75</v>
      </c>
      <c r="C70" s="178">
        <v>1939</v>
      </c>
      <c r="D70" s="178">
        <v>1939</v>
      </c>
      <c r="E70" s="175">
        <f t="shared" si="3"/>
        <v>0</v>
      </c>
      <c r="F70" s="22">
        <f t="shared" si="9"/>
      </c>
    </row>
    <row r="71" spans="1:6" ht="30" customHeight="1" hidden="1">
      <c r="A71" s="181" t="s">
        <v>2042</v>
      </c>
      <c r="B71" s="185" t="s">
        <v>76</v>
      </c>
      <c r="C71" s="178"/>
      <c r="D71" s="178"/>
      <c r="E71" s="175"/>
      <c r="F71" s="176"/>
    </row>
    <row r="72" spans="1:6" ht="30" customHeight="1">
      <c r="A72" s="181" t="s">
        <v>2043</v>
      </c>
      <c r="B72" s="185" t="s">
        <v>77</v>
      </c>
      <c r="C72" s="178">
        <v>10873</v>
      </c>
      <c r="D72" s="178">
        <v>10873</v>
      </c>
      <c r="E72" s="175">
        <f t="shared" si="3"/>
        <v>0</v>
      </c>
      <c r="F72" s="22">
        <f>IF(AND((D72-C72)&lt;&gt;0,C72&lt;&gt;0),(D72-C72)/C72*100,"")</f>
      </c>
    </row>
    <row r="73" spans="1:6" ht="30" customHeight="1">
      <c r="A73" s="181" t="s">
        <v>2044</v>
      </c>
      <c r="B73" s="185" t="s">
        <v>78</v>
      </c>
      <c r="C73" s="178">
        <v>3812</v>
      </c>
      <c r="D73" s="178">
        <v>3812</v>
      </c>
      <c r="E73" s="175">
        <f t="shared" si="3"/>
        <v>0</v>
      </c>
      <c r="F73" s="22">
        <f>IF(AND((D73-C73)&lt;&gt;0,C73&lt;&gt;0),(D73-C73)/C73*100,"")</f>
      </c>
    </row>
    <row r="74" spans="1:6" ht="30" customHeight="1" hidden="1">
      <c r="A74" s="181" t="s">
        <v>2045</v>
      </c>
      <c r="B74" s="185" t="s">
        <v>79</v>
      </c>
      <c r="C74" s="178"/>
      <c r="D74" s="178"/>
      <c r="E74" s="175"/>
      <c r="F74" s="176"/>
    </row>
    <row r="75" spans="1:6" ht="30" customHeight="1" hidden="1">
      <c r="A75" s="181" t="s">
        <v>2046</v>
      </c>
      <c r="B75" s="185" t="s">
        <v>80</v>
      </c>
      <c r="C75" s="178"/>
      <c r="D75" s="178"/>
      <c r="E75" s="175"/>
      <c r="F75" s="176"/>
    </row>
    <row r="76" spans="1:6" ht="30" customHeight="1" hidden="1">
      <c r="A76" s="181" t="s">
        <v>2047</v>
      </c>
      <c r="B76" s="185" t="s">
        <v>81</v>
      </c>
      <c r="C76" s="178"/>
      <c r="D76" s="178"/>
      <c r="E76" s="175"/>
      <c r="F76" s="176"/>
    </row>
    <row r="77" spans="1:6" ht="30" customHeight="1" hidden="1">
      <c r="A77" s="181" t="s">
        <v>2048</v>
      </c>
      <c r="B77" s="185" t="s">
        <v>82</v>
      </c>
      <c r="C77" s="178"/>
      <c r="D77" s="178"/>
      <c r="E77" s="175"/>
      <c r="F77" s="176"/>
    </row>
    <row r="78" spans="1:6" ht="30" customHeight="1">
      <c r="A78" s="181" t="s">
        <v>2049</v>
      </c>
      <c r="B78" s="185" t="s">
        <v>83</v>
      </c>
      <c r="C78" s="178">
        <v>972</v>
      </c>
      <c r="D78" s="178">
        <v>972</v>
      </c>
      <c r="E78" s="175">
        <f t="shared" si="3"/>
        <v>0</v>
      </c>
      <c r="F78" s="22">
        <f>IF(AND((D78-C78)&lt;&gt;0,C78&lt;&gt;0),(D78-C78)/C78*100,"")</f>
      </c>
    </row>
    <row r="79" spans="1:6" ht="30" customHeight="1">
      <c r="A79" s="181" t="s">
        <v>2050</v>
      </c>
      <c r="B79" s="185" t="s">
        <v>84</v>
      </c>
      <c r="C79" s="178">
        <v>76</v>
      </c>
      <c r="D79" s="178">
        <v>76</v>
      </c>
      <c r="E79" s="175">
        <f t="shared" si="3"/>
        <v>0</v>
      </c>
      <c r="F79" s="22">
        <f>IF(AND((D79-C79)&lt;&gt;0,C79&lt;&gt;0),(D79-C79)/C79*100,"")</f>
      </c>
    </row>
    <row r="80" spans="1:6" ht="30" customHeight="1">
      <c r="A80" s="181" t="s">
        <v>2051</v>
      </c>
      <c r="B80" s="185" t="s">
        <v>85</v>
      </c>
      <c r="C80" s="178">
        <v>170</v>
      </c>
      <c r="D80" s="178">
        <v>170</v>
      </c>
      <c r="E80" s="175">
        <f t="shared" si="3"/>
        <v>0</v>
      </c>
      <c r="F80" s="22">
        <f>IF(AND((D80-C80)&lt;&gt;0,C80&lt;&gt;0),(D80-C80)/C80*100,"")</f>
      </c>
    </row>
    <row r="81" spans="1:6" ht="30" customHeight="1" hidden="1">
      <c r="A81" s="181" t="s">
        <v>2052</v>
      </c>
      <c r="B81" s="185" t="s">
        <v>86</v>
      </c>
      <c r="C81" s="178"/>
      <c r="D81" s="178"/>
      <c r="E81" s="175">
        <f t="shared" si="3"/>
        <v>0</v>
      </c>
      <c r="F81" s="22">
        <f>IF(AND((D81-C81)&lt;&gt;0,C81&lt;&gt;0),(D81-C81)/C81*100,"")</f>
      </c>
    </row>
    <row r="82" spans="1:6" ht="30" customHeight="1">
      <c r="A82" s="82">
        <v>1100296</v>
      </c>
      <c r="B82" s="186" t="s">
        <v>87</v>
      </c>
      <c r="C82" s="178">
        <v>1369</v>
      </c>
      <c r="D82" s="178"/>
      <c r="E82" s="175"/>
      <c r="F82" s="22"/>
    </row>
    <row r="83" spans="1:6" ht="30" customHeight="1">
      <c r="A83" s="82">
        <v>1100297</v>
      </c>
      <c r="B83" s="186" t="s">
        <v>88</v>
      </c>
      <c r="C83" s="178">
        <v>2948</v>
      </c>
      <c r="D83" s="178"/>
      <c r="E83" s="175"/>
      <c r="F83" s="22"/>
    </row>
    <row r="84" spans="1:6" ht="30" customHeight="1">
      <c r="A84" s="82">
        <v>1100298</v>
      </c>
      <c r="B84" s="186" t="s">
        <v>89</v>
      </c>
      <c r="C84" s="178">
        <v>5953</v>
      </c>
      <c r="D84" s="178"/>
      <c r="E84" s="175"/>
      <c r="F84" s="22"/>
    </row>
    <row r="85" spans="1:6" ht="30" customHeight="1">
      <c r="A85" s="184" t="s">
        <v>2053</v>
      </c>
      <c r="B85" s="177" t="s">
        <v>90</v>
      </c>
      <c r="C85" s="178">
        <v>132</v>
      </c>
      <c r="D85" s="178">
        <v>132</v>
      </c>
      <c r="E85" s="175">
        <f>D85-C85</f>
        <v>0</v>
      </c>
      <c r="F85" s="22">
        <f>IF(AND((D85-C85)&lt;&gt;0,C85&lt;&gt;0),(D85-C85)/C85*100,"")</f>
      </c>
    </row>
    <row r="86" spans="1:6" ht="30" customHeight="1">
      <c r="A86" s="169" t="s">
        <v>2054</v>
      </c>
      <c r="B86" s="170" t="s">
        <v>91</v>
      </c>
      <c r="C86" s="172">
        <f>SUM(C87:C107)</f>
        <v>20224</v>
      </c>
      <c r="D86" s="172">
        <f>SUM(D87:D107)</f>
        <v>19812.8</v>
      </c>
      <c r="E86" s="172">
        <f>D86-C86</f>
        <v>-411.2000000000007</v>
      </c>
      <c r="F86" s="29">
        <f aca="true" t="shared" si="10" ref="F85:F87">IF(AND((D86-C86)&lt;&gt;0,C86&lt;&gt;0),(D86-C86)/C86*100,"")</f>
        <v>-2.0332278481012693</v>
      </c>
    </row>
    <row r="87" spans="1:6" ht="30" customHeight="1">
      <c r="A87" s="184" t="s">
        <v>2055</v>
      </c>
      <c r="B87" s="177" t="s">
        <v>92</v>
      </c>
      <c r="C87" s="178">
        <v>466</v>
      </c>
      <c r="D87" s="178">
        <v>446</v>
      </c>
      <c r="E87" s="175">
        <f>D87-C87</f>
        <v>-20</v>
      </c>
      <c r="F87" s="22">
        <f t="shared" si="10"/>
        <v>-4.291845493562231</v>
      </c>
    </row>
    <row r="88" spans="1:6" ht="30" customHeight="1" hidden="1">
      <c r="A88" s="184" t="s">
        <v>2056</v>
      </c>
      <c r="B88" s="177" t="s">
        <v>93</v>
      </c>
      <c r="C88" s="178"/>
      <c r="D88" s="178">
        <v>0</v>
      </c>
      <c r="E88" s="175"/>
      <c r="F88" s="176"/>
    </row>
    <row r="89" spans="1:6" ht="30" customHeight="1">
      <c r="A89" s="184" t="s">
        <v>2057</v>
      </c>
      <c r="B89" s="177" t="s">
        <v>94</v>
      </c>
      <c r="C89" s="178">
        <v>37</v>
      </c>
      <c r="D89" s="178">
        <v>27</v>
      </c>
      <c r="E89" s="175">
        <f aca="true" t="shared" si="11" ref="E89:E94">D89-C89</f>
        <v>-10</v>
      </c>
      <c r="F89" s="22">
        <f aca="true" t="shared" si="12" ref="F89:F106">IF(AND((D89-C89)&lt;&gt;0,C89&lt;&gt;0),(D89-C89)/C89*100,"")</f>
        <v>-27.027027027027028</v>
      </c>
    </row>
    <row r="90" spans="1:6" ht="30" customHeight="1">
      <c r="A90" s="184" t="s">
        <v>2058</v>
      </c>
      <c r="B90" s="177" t="s">
        <v>95</v>
      </c>
      <c r="C90" s="178">
        <v>160</v>
      </c>
      <c r="D90" s="178">
        <v>150</v>
      </c>
      <c r="E90" s="175">
        <f t="shared" si="11"/>
        <v>-10</v>
      </c>
      <c r="F90" s="22">
        <f t="shared" si="12"/>
        <v>-6.25</v>
      </c>
    </row>
    <row r="91" spans="1:6" ht="30" customHeight="1">
      <c r="A91" s="184" t="s">
        <v>2059</v>
      </c>
      <c r="B91" s="177" t="s">
        <v>96</v>
      </c>
      <c r="C91" s="178">
        <v>601</v>
      </c>
      <c r="D91" s="178">
        <v>581</v>
      </c>
      <c r="E91" s="175">
        <f t="shared" si="11"/>
        <v>-20</v>
      </c>
      <c r="F91" s="22">
        <f t="shared" si="12"/>
        <v>-3.3277870216306153</v>
      </c>
    </row>
    <row r="92" spans="1:6" ht="30" customHeight="1">
      <c r="A92" s="184" t="s">
        <v>2060</v>
      </c>
      <c r="B92" s="177" t="s">
        <v>97</v>
      </c>
      <c r="C92" s="178">
        <v>215</v>
      </c>
      <c r="D92" s="178">
        <v>205</v>
      </c>
      <c r="E92" s="175">
        <f t="shared" si="11"/>
        <v>-10</v>
      </c>
      <c r="F92" s="22">
        <f t="shared" si="12"/>
        <v>-4.651162790697675</v>
      </c>
    </row>
    <row r="93" spans="1:6" ht="30" customHeight="1">
      <c r="A93" s="184" t="s">
        <v>2061</v>
      </c>
      <c r="B93" s="177" t="s">
        <v>98</v>
      </c>
      <c r="C93" s="178">
        <v>320</v>
      </c>
      <c r="D93" s="178">
        <v>300</v>
      </c>
      <c r="E93" s="175">
        <f t="shared" si="11"/>
        <v>-20</v>
      </c>
      <c r="F93" s="22">
        <f t="shared" si="12"/>
        <v>-6.25</v>
      </c>
    </row>
    <row r="94" spans="1:6" ht="30" customHeight="1">
      <c r="A94" s="184" t="s">
        <v>2062</v>
      </c>
      <c r="B94" s="177" t="s">
        <v>99</v>
      </c>
      <c r="C94" s="178">
        <v>1600</v>
      </c>
      <c r="D94" s="178">
        <v>1500</v>
      </c>
      <c r="E94" s="175">
        <f t="shared" si="11"/>
        <v>-100</v>
      </c>
      <c r="F94" s="22">
        <f t="shared" si="12"/>
        <v>-6.25</v>
      </c>
    </row>
    <row r="95" spans="1:6" ht="30" customHeight="1">
      <c r="A95" s="181" t="s">
        <v>2063</v>
      </c>
      <c r="B95" s="185" t="s">
        <v>100</v>
      </c>
      <c r="C95" s="178">
        <v>120</v>
      </c>
      <c r="D95" s="178">
        <v>100</v>
      </c>
      <c r="E95" s="175">
        <f aca="true" t="shared" si="13" ref="E95:E124">D95-C95</f>
        <v>-20</v>
      </c>
      <c r="F95" s="22">
        <f t="shared" si="12"/>
        <v>-16.666666666666664</v>
      </c>
    </row>
    <row r="96" spans="1:6" ht="30" customHeight="1">
      <c r="A96" s="184" t="s">
        <v>2064</v>
      </c>
      <c r="B96" s="177" t="s">
        <v>101</v>
      </c>
      <c r="C96" s="178">
        <v>1632</v>
      </c>
      <c r="D96" s="178">
        <v>1600</v>
      </c>
      <c r="E96" s="175">
        <f t="shared" si="13"/>
        <v>-32</v>
      </c>
      <c r="F96" s="22">
        <f t="shared" si="12"/>
        <v>-1.9607843137254901</v>
      </c>
    </row>
    <row r="97" spans="1:6" ht="30" customHeight="1">
      <c r="A97" s="184" t="s">
        <v>2065</v>
      </c>
      <c r="B97" s="177" t="s">
        <v>102</v>
      </c>
      <c r="C97" s="178">
        <v>317</v>
      </c>
      <c r="D97" s="178">
        <v>300</v>
      </c>
      <c r="E97" s="175">
        <f t="shared" si="13"/>
        <v>-17</v>
      </c>
      <c r="F97" s="22">
        <f t="shared" si="12"/>
        <v>-5.3627760252365935</v>
      </c>
    </row>
    <row r="98" spans="1:6" ht="30" customHeight="1">
      <c r="A98" s="184" t="s">
        <v>2066</v>
      </c>
      <c r="B98" s="177" t="s">
        <v>103</v>
      </c>
      <c r="C98" s="178">
        <v>10545</v>
      </c>
      <c r="D98" s="178">
        <v>10438</v>
      </c>
      <c r="E98" s="175">
        <f t="shared" si="13"/>
        <v>-107</v>
      </c>
      <c r="F98" s="22">
        <f t="shared" si="12"/>
        <v>-1.0146989094357515</v>
      </c>
    </row>
    <row r="99" spans="1:6" ht="30" customHeight="1">
      <c r="A99" s="184" t="s">
        <v>2067</v>
      </c>
      <c r="B99" s="177" t="s">
        <v>104</v>
      </c>
      <c r="C99" s="178">
        <v>2507</v>
      </c>
      <c r="D99" s="178">
        <v>2480</v>
      </c>
      <c r="E99" s="175">
        <f t="shared" si="13"/>
        <v>-27</v>
      </c>
      <c r="F99" s="22">
        <f t="shared" si="12"/>
        <v>-1.0769844435580374</v>
      </c>
    </row>
    <row r="100" spans="1:6" ht="30" customHeight="1">
      <c r="A100" s="181" t="s">
        <v>2068</v>
      </c>
      <c r="B100" s="185" t="s">
        <v>105</v>
      </c>
      <c r="C100" s="178">
        <v>501</v>
      </c>
      <c r="D100" s="178">
        <v>501</v>
      </c>
      <c r="E100" s="175">
        <f t="shared" si="13"/>
        <v>0</v>
      </c>
      <c r="F100" s="22">
        <f t="shared" si="12"/>
      </c>
    </row>
    <row r="101" spans="1:6" ht="30" customHeight="1">
      <c r="A101" s="184" t="s">
        <v>2069</v>
      </c>
      <c r="B101" s="177" t="s">
        <v>106</v>
      </c>
      <c r="C101" s="178">
        <v>240</v>
      </c>
      <c r="D101" s="178">
        <v>240</v>
      </c>
      <c r="E101" s="175">
        <f t="shared" si="13"/>
        <v>0</v>
      </c>
      <c r="F101" s="22">
        <f t="shared" si="12"/>
      </c>
    </row>
    <row r="102" spans="1:6" ht="30" customHeight="1" hidden="1">
      <c r="A102" s="184" t="s">
        <v>2070</v>
      </c>
      <c r="B102" s="177" t="s">
        <v>107</v>
      </c>
      <c r="C102" s="178">
        <v>0</v>
      </c>
      <c r="D102" s="178">
        <v>0</v>
      </c>
      <c r="E102" s="175">
        <f t="shared" si="13"/>
        <v>0</v>
      </c>
      <c r="F102" s="22">
        <f t="shared" si="12"/>
      </c>
    </row>
    <row r="103" spans="1:6" ht="30" customHeight="1">
      <c r="A103" s="181" t="s">
        <v>2071</v>
      </c>
      <c r="B103" s="185" t="s">
        <v>108</v>
      </c>
      <c r="C103" s="178">
        <v>4</v>
      </c>
      <c r="D103" s="178">
        <v>3.8</v>
      </c>
      <c r="E103" s="175">
        <f t="shared" si="13"/>
        <v>-0.20000000000000018</v>
      </c>
      <c r="F103" s="22">
        <f t="shared" si="12"/>
        <v>-5.000000000000004</v>
      </c>
    </row>
    <row r="104" spans="1:6" ht="30" customHeight="1">
      <c r="A104" s="184" t="s">
        <v>2072</v>
      </c>
      <c r="B104" s="177" t="s">
        <v>109</v>
      </c>
      <c r="C104" s="178">
        <v>595</v>
      </c>
      <c r="D104" s="178">
        <v>580</v>
      </c>
      <c r="E104" s="175">
        <f t="shared" si="13"/>
        <v>-15</v>
      </c>
      <c r="F104" s="22">
        <f t="shared" si="12"/>
        <v>-2.5210084033613445</v>
      </c>
    </row>
    <row r="105" spans="1:6" ht="30.75" customHeight="1">
      <c r="A105" s="184" t="s">
        <v>2073</v>
      </c>
      <c r="B105" s="177" t="s">
        <v>110</v>
      </c>
      <c r="C105" s="178">
        <v>11</v>
      </c>
      <c r="D105" s="178">
        <v>11</v>
      </c>
      <c r="E105" s="175">
        <f t="shared" si="13"/>
        <v>0</v>
      </c>
      <c r="F105" s="22">
        <f t="shared" si="12"/>
      </c>
    </row>
    <row r="106" spans="1:6" ht="30.75" customHeight="1">
      <c r="A106" s="184" t="s">
        <v>2074</v>
      </c>
      <c r="B106" s="177" t="s">
        <v>111</v>
      </c>
      <c r="C106" s="178">
        <v>353</v>
      </c>
      <c r="D106" s="178">
        <v>350</v>
      </c>
      <c r="E106" s="175">
        <f t="shared" si="13"/>
        <v>-3</v>
      </c>
      <c r="F106" s="22">
        <f t="shared" si="12"/>
        <v>-0.84985835694051</v>
      </c>
    </row>
    <row r="107" spans="1:6" ht="30.75" customHeight="1" hidden="1">
      <c r="A107" s="184" t="s">
        <v>2075</v>
      </c>
      <c r="B107" s="177" t="s">
        <v>112</v>
      </c>
      <c r="C107" s="178"/>
      <c r="D107" s="178">
        <v>0</v>
      </c>
      <c r="E107" s="175"/>
      <c r="F107" s="176"/>
    </row>
    <row r="108" spans="1:6" ht="30.75" customHeight="1" hidden="1">
      <c r="A108" s="184" t="s">
        <v>1391</v>
      </c>
      <c r="B108" s="177" t="s">
        <v>2076</v>
      </c>
      <c r="C108" s="175">
        <f>SUM(C109:C110)</f>
        <v>0</v>
      </c>
      <c r="D108" s="175">
        <v>0</v>
      </c>
      <c r="E108" s="175"/>
      <c r="F108" s="176">
        <f>_xlfn.IFERROR(D108/C108-1,0)</f>
        <v>0</v>
      </c>
    </row>
    <row r="109" spans="1:6" ht="30.75" customHeight="1" hidden="1">
      <c r="A109" s="184" t="s">
        <v>2077</v>
      </c>
      <c r="B109" s="177" t="s">
        <v>114</v>
      </c>
      <c r="C109" s="178"/>
      <c r="D109" s="178">
        <v>0</v>
      </c>
      <c r="E109" s="175"/>
      <c r="F109" s="176"/>
    </row>
    <row r="110" spans="1:6" ht="30.75" customHeight="1" hidden="1">
      <c r="A110" s="184" t="s">
        <v>2078</v>
      </c>
      <c r="B110" s="177" t="s">
        <v>115</v>
      </c>
      <c r="C110" s="178"/>
      <c r="D110" s="178">
        <v>0</v>
      </c>
      <c r="E110" s="175"/>
      <c r="F110" s="176"/>
    </row>
    <row r="111" spans="1:6" ht="30.75" customHeight="1">
      <c r="A111" s="169" t="s">
        <v>2079</v>
      </c>
      <c r="B111" s="170" t="s">
        <v>116</v>
      </c>
      <c r="C111" s="171">
        <v>4032</v>
      </c>
      <c r="D111" s="171">
        <v>3092</v>
      </c>
      <c r="E111" s="172">
        <f t="shared" si="13"/>
        <v>-940</v>
      </c>
      <c r="F111" s="22">
        <f aca="true" t="shared" si="14" ref="F111:F118">IF(AND((D111-C111)&lt;&gt;0,C111&lt;&gt;0),(D111-C111)/C111*100,"")</f>
        <v>-23.313492063492063</v>
      </c>
    </row>
    <row r="112" spans="1:6" ht="30.75" customHeight="1">
      <c r="A112" s="169" t="s">
        <v>2080</v>
      </c>
      <c r="B112" s="170" t="s">
        <v>117</v>
      </c>
      <c r="C112" s="172">
        <f>SUM(C113:C116)</f>
        <v>0</v>
      </c>
      <c r="D112" s="172">
        <f>SUM(D113:D116)</f>
        <v>10500</v>
      </c>
      <c r="E112" s="172">
        <f t="shared" si="13"/>
        <v>10500</v>
      </c>
      <c r="F112" s="29">
        <f t="shared" si="14"/>
      </c>
    </row>
    <row r="113" spans="1:6" ht="30.75" customHeight="1">
      <c r="A113" s="181" t="s">
        <v>2081</v>
      </c>
      <c r="B113" s="185" t="s">
        <v>118</v>
      </c>
      <c r="C113" s="178"/>
      <c r="D113" s="178">
        <v>10000</v>
      </c>
      <c r="E113" s="175">
        <f t="shared" si="13"/>
        <v>10000</v>
      </c>
      <c r="F113" s="22">
        <f t="shared" si="14"/>
      </c>
    </row>
    <row r="114" spans="1:6" ht="31.5" customHeight="1">
      <c r="A114" s="181" t="s">
        <v>2082</v>
      </c>
      <c r="B114" s="185" t="s">
        <v>119</v>
      </c>
      <c r="C114" s="178"/>
      <c r="D114" s="178">
        <v>500</v>
      </c>
      <c r="E114" s="175">
        <f t="shared" si="13"/>
        <v>500</v>
      </c>
      <c r="F114" s="22">
        <f t="shared" si="14"/>
      </c>
    </row>
    <row r="115" spans="1:6" ht="31.5" customHeight="1" hidden="1">
      <c r="A115" s="184">
        <v>110090104</v>
      </c>
      <c r="B115" s="177" t="s">
        <v>120</v>
      </c>
      <c r="C115" s="178"/>
      <c r="D115" s="178"/>
      <c r="E115" s="175">
        <f t="shared" si="13"/>
        <v>0</v>
      </c>
      <c r="F115" s="22">
        <f t="shared" si="14"/>
      </c>
    </row>
    <row r="116" spans="1:6" ht="31.5" customHeight="1" hidden="1">
      <c r="A116" s="181" t="s">
        <v>2083</v>
      </c>
      <c r="B116" s="185" t="s">
        <v>121</v>
      </c>
      <c r="C116" s="178"/>
      <c r="D116" s="178"/>
      <c r="E116" s="175">
        <f t="shared" si="13"/>
        <v>0</v>
      </c>
      <c r="F116" s="22">
        <f t="shared" si="14"/>
      </c>
    </row>
    <row r="117" spans="1:6" ht="32.25" customHeight="1">
      <c r="A117" s="187" t="s">
        <v>2084</v>
      </c>
      <c r="B117" s="188" t="s">
        <v>2085</v>
      </c>
      <c r="C117" s="172">
        <f>SUM(C118:C121)</f>
        <v>8000</v>
      </c>
      <c r="D117" s="172">
        <f>SUM(D118:D121)</f>
        <v>5795</v>
      </c>
      <c r="E117" s="172">
        <f t="shared" si="13"/>
        <v>-2205</v>
      </c>
      <c r="F117" s="29">
        <f t="shared" si="14"/>
        <v>-27.5625</v>
      </c>
    </row>
    <row r="118" spans="1:6" ht="32.25" customHeight="1">
      <c r="A118" s="173">
        <v>110110101</v>
      </c>
      <c r="B118" s="177" t="s">
        <v>123</v>
      </c>
      <c r="C118" s="178">
        <v>8000</v>
      </c>
      <c r="D118" s="178">
        <v>5795</v>
      </c>
      <c r="E118" s="175">
        <f t="shared" si="13"/>
        <v>-2205</v>
      </c>
      <c r="F118" s="22">
        <f t="shared" si="14"/>
        <v>-27.5625</v>
      </c>
    </row>
    <row r="119" spans="1:6" ht="32.25" customHeight="1" hidden="1">
      <c r="A119" s="173">
        <v>110110102</v>
      </c>
      <c r="B119" s="177" t="s">
        <v>124</v>
      </c>
      <c r="C119" s="178"/>
      <c r="D119" s="178"/>
      <c r="E119" s="175"/>
      <c r="F119" s="176"/>
    </row>
    <row r="120" spans="1:6" ht="32.25" customHeight="1" hidden="1">
      <c r="A120" s="173">
        <v>110110103</v>
      </c>
      <c r="B120" s="177" t="s">
        <v>125</v>
      </c>
      <c r="C120" s="178"/>
      <c r="D120" s="178"/>
      <c r="E120" s="175"/>
      <c r="F120" s="176"/>
    </row>
    <row r="121" spans="1:6" ht="32.25" customHeight="1" hidden="1">
      <c r="A121" s="173">
        <v>110110104</v>
      </c>
      <c r="B121" s="177" t="s">
        <v>126</v>
      </c>
      <c r="C121" s="178"/>
      <c r="D121" s="178"/>
      <c r="E121" s="175"/>
      <c r="F121" s="176"/>
    </row>
    <row r="122" spans="1:6" ht="19.5" customHeight="1" hidden="1">
      <c r="A122" s="184" t="s">
        <v>2086</v>
      </c>
      <c r="B122" s="177" t="s">
        <v>127</v>
      </c>
      <c r="C122" s="178">
        <v>0</v>
      </c>
      <c r="D122" s="178">
        <v>0</v>
      </c>
      <c r="E122" s="175"/>
      <c r="F122" s="176">
        <f>_xlfn.IFERROR(D122/C122-1,0)</f>
        <v>0</v>
      </c>
    </row>
    <row r="123" spans="1:6" ht="30.75" customHeight="1">
      <c r="A123" s="184" t="s">
        <v>2087</v>
      </c>
      <c r="B123" s="177" t="s">
        <v>128</v>
      </c>
      <c r="C123" s="178">
        <v>62</v>
      </c>
      <c r="D123" s="178">
        <v>48</v>
      </c>
      <c r="E123" s="175">
        <f t="shared" si="13"/>
        <v>-14</v>
      </c>
      <c r="F123" s="22">
        <f>IF(AND((D123-C123)&lt;&gt;0,C123&lt;&gt;0),(D123-C123)/C123*100,"")</f>
        <v>-22.58064516129032</v>
      </c>
    </row>
    <row r="124" spans="1:6" s="148" customFormat="1" ht="30.75" customHeight="1">
      <c r="A124" s="189"/>
      <c r="B124" s="190" t="s">
        <v>129</v>
      </c>
      <c r="C124" s="172">
        <f>SUM(C32:C33,C38)</f>
        <v>188463.05</v>
      </c>
      <c r="D124" s="172">
        <f>SUM(D32:D33,D38)</f>
        <v>186874.8</v>
      </c>
      <c r="E124" s="172">
        <f t="shared" si="13"/>
        <v>-1588.25</v>
      </c>
      <c r="F124" s="29">
        <f>IF(AND((D124-C124)&lt;&gt;0,C124&lt;&gt;0),(D124-C124)/C124*100,"")</f>
        <v>-0.8427381388553354</v>
      </c>
    </row>
  </sheetData>
  <sheetProtection/>
  <autoFilter ref="A5:F124"/>
  <mergeCells count="6">
    <mergeCell ref="A2:F2"/>
    <mergeCell ref="E4:F4"/>
    <mergeCell ref="A4:A5"/>
    <mergeCell ref="B4:B5"/>
    <mergeCell ref="C4:C5"/>
    <mergeCell ref="D4:D5"/>
  </mergeCells>
  <printOptions horizontalCentered="1"/>
  <pageMargins left="0.54" right="0.34" top="0.37" bottom="0.37" header="0.17" footer="0.17"/>
  <pageSetup firstPageNumber="43" useFirstPageNumber="1" fitToHeight="0" horizontalDpi="600" verticalDpi="600" orientation="portrait" paperSize="9" scale="72"/>
  <headerFooter alignWithMargins="0">
    <oddFooter>&amp;C&amp;"宋体"&amp;14- &amp;P -</oddFooter>
  </headerFooter>
</worksheet>
</file>

<file path=xl/worksheets/sheet7.xml><?xml version="1.0" encoding="utf-8"?>
<worksheet xmlns="http://schemas.openxmlformats.org/spreadsheetml/2006/main" xmlns:r="http://schemas.openxmlformats.org/officeDocument/2006/relationships">
  <dimension ref="A1:G1414"/>
  <sheetViews>
    <sheetView showGridLines="0" tabSelected="1" view="pageBreakPreview" zoomScaleNormal="80" zoomScaleSheetLayoutView="100" workbookViewId="0" topLeftCell="A1">
      <pane xSplit="1" ySplit="5" topLeftCell="B913" activePane="bottomRight" state="frozen"/>
      <selection pane="bottomRight" activeCell="B913" sqref="B913"/>
    </sheetView>
  </sheetViews>
  <sheetFormatPr defaultColWidth="9.140625" defaultRowHeight="13.5" customHeight="1"/>
  <cols>
    <col min="1" max="1" width="15.28125" style="65" customWidth="1"/>
    <col min="2" max="2" width="46.7109375" style="65" customWidth="1"/>
    <col min="3" max="3" width="15.7109375" style="66" customWidth="1"/>
    <col min="4" max="6" width="15.7109375" style="67" customWidth="1"/>
    <col min="7" max="239" width="10.28125" style="0" customWidth="1"/>
    <col min="240" max="240" width="10.28125" style="0" bestFit="1" customWidth="1"/>
  </cols>
  <sheetData>
    <row r="1" spans="1:6" ht="25.5" customHeight="1">
      <c r="A1" s="35" t="s">
        <v>2088</v>
      </c>
      <c r="B1" s="68"/>
      <c r="C1" s="69"/>
      <c r="D1" s="70"/>
      <c r="E1" s="70"/>
      <c r="F1" s="70"/>
    </row>
    <row r="2" spans="1:6" ht="42.75" customHeight="1">
      <c r="A2" s="111" t="s">
        <v>2089</v>
      </c>
      <c r="B2" s="111"/>
      <c r="C2" s="112"/>
      <c r="D2" s="113"/>
      <c r="E2" s="113"/>
      <c r="F2" s="113"/>
    </row>
    <row r="3" spans="1:6" ht="15" customHeight="1">
      <c r="A3" s="114"/>
      <c r="B3" s="114"/>
      <c r="C3" s="115"/>
      <c r="D3" s="114"/>
      <c r="E3" s="116" t="s">
        <v>132</v>
      </c>
      <c r="F3" s="116"/>
    </row>
    <row r="4" spans="1:6" ht="28.5" customHeight="1">
      <c r="A4" s="76" t="s">
        <v>133</v>
      </c>
      <c r="B4" s="77" t="s">
        <v>134</v>
      </c>
      <c r="C4" s="78" t="s">
        <v>6</v>
      </c>
      <c r="D4" s="79" t="s">
        <v>2090</v>
      </c>
      <c r="E4" s="14" t="s">
        <v>1981</v>
      </c>
      <c r="F4" s="15"/>
    </row>
    <row r="5" spans="1:6" ht="24.75" customHeight="1">
      <c r="A5" s="117"/>
      <c r="B5" s="81"/>
      <c r="C5" s="81"/>
      <c r="D5" s="81"/>
      <c r="E5" s="81" t="s">
        <v>135</v>
      </c>
      <c r="F5" s="81" t="s">
        <v>136</v>
      </c>
    </row>
    <row r="6" spans="1:7" ht="29.25" customHeight="1">
      <c r="A6" s="118">
        <v>201</v>
      </c>
      <c r="B6" s="119" t="s">
        <v>137</v>
      </c>
      <c r="C6" s="120">
        <v>30582</v>
      </c>
      <c r="D6" s="120">
        <f>D7+D19+D28+D39+D50+D61+D72+D80+D89+D102+D111+D134+D141+D149+D155+D162+D169+D176+D183+D190+D198+D204+D210+D217+D232</f>
        <v>30907</v>
      </c>
      <c r="E6" s="85">
        <f>D6-C6</f>
        <v>325</v>
      </c>
      <c r="F6" s="22">
        <f aca="true" t="shared" si="0" ref="F6:F69">IF(AND((D6-C6)&lt;&gt;0,C6&lt;&gt;0),(D6-C6)/C6*100,"")</f>
        <v>1.062716630697796</v>
      </c>
      <c r="G6">
        <f>LEN(A6)</f>
        <v>3</v>
      </c>
    </row>
    <row r="7" spans="1:7" ht="29.25" customHeight="1">
      <c r="A7" s="118">
        <v>20101</v>
      </c>
      <c r="B7" s="119" t="s">
        <v>2091</v>
      </c>
      <c r="C7" s="121">
        <v>1198</v>
      </c>
      <c r="D7" s="121">
        <f>SUM(D8:D18)</f>
        <v>1200</v>
      </c>
      <c r="E7" s="85">
        <f>D7-C7</f>
        <v>2</v>
      </c>
      <c r="F7" s="22">
        <f t="shared" si="0"/>
        <v>0.1669449081803005</v>
      </c>
      <c r="G7">
        <f aca="true" t="shared" si="1" ref="G7:G70">LEN(A7)</f>
        <v>5</v>
      </c>
    </row>
    <row r="8" spans="1:7" ht="29.25" customHeight="1">
      <c r="A8" s="118">
        <v>2010101</v>
      </c>
      <c r="B8" s="122" t="s">
        <v>139</v>
      </c>
      <c r="C8" s="120">
        <v>968</v>
      </c>
      <c r="D8" s="123">
        <v>997</v>
      </c>
      <c r="E8" s="85">
        <f>D8-C8</f>
        <v>29</v>
      </c>
      <c r="F8" s="22">
        <f t="shared" si="0"/>
        <v>2.9958677685950414</v>
      </c>
      <c r="G8">
        <f t="shared" si="1"/>
        <v>7</v>
      </c>
    </row>
    <row r="9" spans="1:7" ht="29.25" customHeight="1">
      <c r="A9" s="118">
        <v>2010102</v>
      </c>
      <c r="B9" s="122" t="s">
        <v>140</v>
      </c>
      <c r="C9" s="120">
        <v>183</v>
      </c>
      <c r="D9" s="123">
        <v>160</v>
      </c>
      <c r="E9" s="85">
        <f>D9-C9</f>
        <v>-23</v>
      </c>
      <c r="F9" s="22">
        <f t="shared" si="0"/>
        <v>-12.568306010928962</v>
      </c>
      <c r="G9">
        <f t="shared" si="1"/>
        <v>7</v>
      </c>
    </row>
    <row r="10" spans="1:7" ht="29.25" customHeight="1">
      <c r="A10" s="124">
        <v>2010103</v>
      </c>
      <c r="B10" s="122" t="s">
        <v>141</v>
      </c>
      <c r="C10" s="120"/>
      <c r="D10" s="125"/>
      <c r="E10" s="85"/>
      <c r="F10" s="22">
        <f t="shared" si="0"/>
      </c>
      <c r="G10">
        <f t="shared" si="1"/>
        <v>7</v>
      </c>
    </row>
    <row r="11" spans="1:7" ht="29.25" customHeight="1">
      <c r="A11" s="124">
        <v>2010104</v>
      </c>
      <c r="B11" s="122" t="s">
        <v>142</v>
      </c>
      <c r="C11" s="120"/>
      <c r="D11" s="125"/>
      <c r="E11" s="85"/>
      <c r="F11" s="22">
        <f t="shared" si="0"/>
      </c>
      <c r="G11">
        <f t="shared" si="1"/>
        <v>7</v>
      </c>
    </row>
    <row r="12" spans="1:7" ht="29.25" customHeight="1">
      <c r="A12" s="124">
        <v>2010105</v>
      </c>
      <c r="B12" s="122" t="s">
        <v>143</v>
      </c>
      <c r="C12" s="120"/>
      <c r="D12" s="125"/>
      <c r="E12" s="85"/>
      <c r="F12" s="22">
        <f t="shared" si="0"/>
      </c>
      <c r="G12">
        <f t="shared" si="1"/>
        <v>7</v>
      </c>
    </row>
    <row r="13" spans="1:7" ht="29.25" customHeight="1">
      <c r="A13" s="124">
        <v>2010106</v>
      </c>
      <c r="B13" s="122" t="s">
        <v>144</v>
      </c>
      <c r="C13" s="120"/>
      <c r="D13" s="125"/>
      <c r="E13" s="85"/>
      <c r="F13" s="22">
        <f t="shared" si="0"/>
      </c>
      <c r="G13">
        <f t="shared" si="1"/>
        <v>7</v>
      </c>
    </row>
    <row r="14" spans="1:7" ht="29.25" customHeight="1">
      <c r="A14" s="124">
        <v>2010107</v>
      </c>
      <c r="B14" s="122" t="s">
        <v>145</v>
      </c>
      <c r="C14" s="120">
        <v>20</v>
      </c>
      <c r="D14" s="125">
        <v>18</v>
      </c>
      <c r="E14" s="85"/>
      <c r="F14" s="22">
        <f t="shared" si="0"/>
        <v>-10</v>
      </c>
      <c r="G14">
        <f t="shared" si="1"/>
        <v>7</v>
      </c>
    </row>
    <row r="15" spans="1:7" ht="29.25" customHeight="1">
      <c r="A15" s="118">
        <v>2010108</v>
      </c>
      <c r="B15" s="122" t="s">
        <v>146</v>
      </c>
      <c r="C15" s="120">
        <v>27</v>
      </c>
      <c r="D15" s="123">
        <v>25</v>
      </c>
      <c r="E15" s="85">
        <f>D15-C15</f>
        <v>-2</v>
      </c>
      <c r="F15" s="22">
        <f t="shared" si="0"/>
        <v>-7.4074074074074066</v>
      </c>
      <c r="G15">
        <f t="shared" si="1"/>
        <v>7</v>
      </c>
    </row>
    <row r="16" spans="1:7" ht="29.25" customHeight="1">
      <c r="A16" s="124">
        <v>2010109</v>
      </c>
      <c r="B16" s="122" t="s">
        <v>147</v>
      </c>
      <c r="C16" s="120"/>
      <c r="D16" s="125"/>
      <c r="E16" s="85"/>
      <c r="F16" s="22">
        <f t="shared" si="0"/>
      </c>
      <c r="G16">
        <f t="shared" si="1"/>
        <v>7</v>
      </c>
    </row>
    <row r="17" spans="1:7" ht="29.25" customHeight="1">
      <c r="A17" s="118">
        <v>2010150</v>
      </c>
      <c r="B17" s="122" t="s">
        <v>148</v>
      </c>
      <c r="C17" s="120"/>
      <c r="D17" s="123"/>
      <c r="E17" s="85">
        <f>D17-C17</f>
        <v>0</v>
      </c>
      <c r="F17" s="22">
        <f t="shared" si="0"/>
      </c>
      <c r="G17">
        <f t="shared" si="1"/>
        <v>7</v>
      </c>
    </row>
    <row r="18" spans="1:7" ht="29.25" customHeight="1">
      <c r="A18" s="124">
        <v>2010199</v>
      </c>
      <c r="B18" s="122" t="s">
        <v>149</v>
      </c>
      <c r="C18" s="120"/>
      <c r="D18" s="120"/>
      <c r="E18" s="85"/>
      <c r="F18" s="22">
        <f t="shared" si="0"/>
      </c>
      <c r="G18">
        <f t="shared" si="1"/>
        <v>7</v>
      </c>
    </row>
    <row r="19" spans="1:7" ht="29.25" customHeight="1">
      <c r="A19" s="118">
        <v>20102</v>
      </c>
      <c r="B19" s="119" t="s">
        <v>2092</v>
      </c>
      <c r="C19" s="120">
        <v>846</v>
      </c>
      <c r="D19" s="120">
        <f>SUM(D20:D27)</f>
        <v>848</v>
      </c>
      <c r="E19" s="85">
        <f>D19-C19</f>
        <v>2</v>
      </c>
      <c r="F19" s="22">
        <f t="shared" si="0"/>
        <v>0.2364066193853428</v>
      </c>
      <c r="G19">
        <f t="shared" si="1"/>
        <v>5</v>
      </c>
    </row>
    <row r="20" spans="1:7" ht="29.25" customHeight="1">
      <c r="A20" s="118">
        <v>2010201</v>
      </c>
      <c r="B20" s="122" t="s">
        <v>139</v>
      </c>
      <c r="C20" s="120">
        <v>718</v>
      </c>
      <c r="D20" s="123">
        <v>756</v>
      </c>
      <c r="E20" s="85">
        <f>D20-C20</f>
        <v>38</v>
      </c>
      <c r="F20" s="22">
        <f t="shared" si="0"/>
        <v>5.2924791086350975</v>
      </c>
      <c r="G20">
        <f t="shared" si="1"/>
        <v>7</v>
      </c>
    </row>
    <row r="21" spans="1:7" ht="29.25" customHeight="1">
      <c r="A21" s="118">
        <v>2010202</v>
      </c>
      <c r="B21" s="122" t="s">
        <v>140</v>
      </c>
      <c r="C21" s="120">
        <v>118</v>
      </c>
      <c r="D21" s="123">
        <v>82</v>
      </c>
      <c r="E21" s="85">
        <f>D21-C21</f>
        <v>-36</v>
      </c>
      <c r="F21" s="22">
        <f t="shared" si="0"/>
        <v>-30.508474576271187</v>
      </c>
      <c r="G21">
        <f t="shared" si="1"/>
        <v>7</v>
      </c>
    </row>
    <row r="22" spans="1:7" ht="29.25" customHeight="1">
      <c r="A22" s="124">
        <v>2010203</v>
      </c>
      <c r="B22" s="122" t="s">
        <v>141</v>
      </c>
      <c r="C22" s="120"/>
      <c r="D22" s="120"/>
      <c r="E22" s="85"/>
      <c r="F22" s="22">
        <f t="shared" si="0"/>
      </c>
      <c r="G22">
        <f t="shared" si="1"/>
        <v>7</v>
      </c>
    </row>
    <row r="23" spans="1:7" ht="29.25" customHeight="1">
      <c r="A23" s="124">
        <v>2010204</v>
      </c>
      <c r="B23" s="122" t="s">
        <v>151</v>
      </c>
      <c r="C23" s="120"/>
      <c r="D23" s="120"/>
      <c r="E23" s="85"/>
      <c r="F23" s="22">
        <f t="shared" si="0"/>
      </c>
      <c r="G23">
        <f t="shared" si="1"/>
        <v>7</v>
      </c>
    </row>
    <row r="24" spans="1:7" ht="29.25" customHeight="1">
      <c r="A24" s="124">
        <v>2010205</v>
      </c>
      <c r="B24" s="122" t="s">
        <v>152</v>
      </c>
      <c r="C24" s="120"/>
      <c r="D24" s="120"/>
      <c r="E24" s="85"/>
      <c r="F24" s="22">
        <f t="shared" si="0"/>
      </c>
      <c r="G24">
        <f t="shared" si="1"/>
        <v>7</v>
      </c>
    </row>
    <row r="25" spans="1:7" ht="29.25" customHeight="1">
      <c r="A25" s="124">
        <v>2010206</v>
      </c>
      <c r="B25" s="122" t="s">
        <v>153</v>
      </c>
      <c r="C25" s="120"/>
      <c r="D25" s="120"/>
      <c r="E25" s="85"/>
      <c r="F25" s="22">
        <f t="shared" si="0"/>
      </c>
      <c r="G25">
        <f t="shared" si="1"/>
        <v>7</v>
      </c>
    </row>
    <row r="26" spans="1:7" ht="29.25" customHeight="1">
      <c r="A26" s="124">
        <v>2010250</v>
      </c>
      <c r="B26" s="122" t="s">
        <v>148</v>
      </c>
      <c r="C26" s="120"/>
      <c r="D26" s="120"/>
      <c r="E26" s="85"/>
      <c r="F26" s="22">
        <f t="shared" si="0"/>
      </c>
      <c r="G26">
        <f t="shared" si="1"/>
        <v>7</v>
      </c>
    </row>
    <row r="27" spans="1:7" ht="29.25" customHeight="1">
      <c r="A27" s="124">
        <v>2010299</v>
      </c>
      <c r="B27" s="122" t="s">
        <v>154</v>
      </c>
      <c r="C27" s="120">
        <v>10</v>
      </c>
      <c r="D27" s="120">
        <v>10</v>
      </c>
      <c r="E27" s="85"/>
      <c r="F27" s="22">
        <f t="shared" si="0"/>
      </c>
      <c r="G27">
        <f t="shared" si="1"/>
        <v>7</v>
      </c>
    </row>
    <row r="28" spans="1:7" ht="29.25" customHeight="1">
      <c r="A28" s="118">
        <v>20103</v>
      </c>
      <c r="B28" s="119" t="s">
        <v>2093</v>
      </c>
      <c r="C28" s="120">
        <v>6689</v>
      </c>
      <c r="D28" s="120">
        <f>SUM(D29:D38)</f>
        <v>6959</v>
      </c>
      <c r="E28" s="85">
        <f>D28-C28</f>
        <v>270</v>
      </c>
      <c r="F28" s="22">
        <f t="shared" si="0"/>
        <v>4.036477799372103</v>
      </c>
      <c r="G28">
        <f t="shared" si="1"/>
        <v>5</v>
      </c>
    </row>
    <row r="29" spans="1:7" ht="29.25" customHeight="1">
      <c r="A29" s="118">
        <v>2010301</v>
      </c>
      <c r="B29" s="122" t="s">
        <v>139</v>
      </c>
      <c r="C29" s="120">
        <v>4976</v>
      </c>
      <c r="D29" s="123">
        <v>5299</v>
      </c>
      <c r="E29" s="85">
        <f>D29-C29</f>
        <v>323</v>
      </c>
      <c r="F29" s="22">
        <f t="shared" si="0"/>
        <v>6.491157556270097</v>
      </c>
      <c r="G29">
        <f t="shared" si="1"/>
        <v>7</v>
      </c>
    </row>
    <row r="30" spans="1:7" ht="29.25" customHeight="1">
      <c r="A30" s="118">
        <v>2010302</v>
      </c>
      <c r="B30" s="122" t="s">
        <v>140</v>
      </c>
      <c r="C30" s="120">
        <v>1114</v>
      </c>
      <c r="D30" s="123">
        <v>1094</v>
      </c>
      <c r="E30" s="85">
        <f>D30-C30</f>
        <v>-20</v>
      </c>
      <c r="F30" s="22">
        <f t="shared" si="0"/>
        <v>-1.7953321364452424</v>
      </c>
      <c r="G30">
        <f t="shared" si="1"/>
        <v>7</v>
      </c>
    </row>
    <row r="31" spans="1:7" ht="29.25" customHeight="1">
      <c r="A31" s="118">
        <v>2010303</v>
      </c>
      <c r="B31" s="122" t="s">
        <v>141</v>
      </c>
      <c r="C31" s="120">
        <v>548</v>
      </c>
      <c r="D31" s="123">
        <v>523</v>
      </c>
      <c r="E31" s="85">
        <f>D31-C31</f>
        <v>-25</v>
      </c>
      <c r="F31" s="22">
        <f t="shared" si="0"/>
        <v>-4.562043795620438</v>
      </c>
      <c r="G31">
        <f t="shared" si="1"/>
        <v>7</v>
      </c>
    </row>
    <row r="32" spans="1:7" ht="29.25" customHeight="1">
      <c r="A32" s="118">
        <v>2010304</v>
      </c>
      <c r="B32" s="122" t="s">
        <v>156</v>
      </c>
      <c r="C32" s="120"/>
      <c r="D32" s="123"/>
      <c r="E32" s="85">
        <f>D32-C32</f>
        <v>0</v>
      </c>
      <c r="F32" s="22">
        <f t="shared" si="0"/>
      </c>
      <c r="G32">
        <f t="shared" si="1"/>
        <v>7</v>
      </c>
    </row>
    <row r="33" spans="1:7" ht="29.25" customHeight="1">
      <c r="A33" s="124">
        <v>2010305</v>
      </c>
      <c r="B33" s="122" t="s">
        <v>157</v>
      </c>
      <c r="C33" s="120"/>
      <c r="D33" s="125"/>
      <c r="E33" s="85"/>
      <c r="F33" s="22">
        <f t="shared" si="0"/>
      </c>
      <c r="G33">
        <f t="shared" si="1"/>
        <v>7</v>
      </c>
    </row>
    <row r="34" spans="1:7" ht="29.25" customHeight="1">
      <c r="A34" s="124">
        <v>2010306</v>
      </c>
      <c r="B34" s="122" t="s">
        <v>158</v>
      </c>
      <c r="C34" s="120"/>
      <c r="D34" s="125"/>
      <c r="E34" s="85"/>
      <c r="F34" s="22">
        <f t="shared" si="0"/>
      </c>
      <c r="G34">
        <f t="shared" si="1"/>
        <v>7</v>
      </c>
    </row>
    <row r="35" spans="1:7" ht="29.25" customHeight="1">
      <c r="A35" s="118">
        <v>2010308</v>
      </c>
      <c r="B35" s="122" t="s">
        <v>159</v>
      </c>
      <c r="C35" s="120">
        <v>24</v>
      </c>
      <c r="D35" s="123">
        <v>22</v>
      </c>
      <c r="E35" s="85">
        <f>D35-C35</f>
        <v>-2</v>
      </c>
      <c r="F35" s="22">
        <f t="shared" si="0"/>
        <v>-8.333333333333332</v>
      </c>
      <c r="G35">
        <f t="shared" si="1"/>
        <v>7</v>
      </c>
    </row>
    <row r="36" spans="1:7" ht="29.25" customHeight="1">
      <c r="A36" s="124">
        <v>2010309</v>
      </c>
      <c r="B36" s="122" t="s">
        <v>160</v>
      </c>
      <c r="C36" s="120"/>
      <c r="D36" s="125"/>
      <c r="E36" s="85"/>
      <c r="F36" s="22">
        <f t="shared" si="0"/>
      </c>
      <c r="G36">
        <f t="shared" si="1"/>
        <v>7</v>
      </c>
    </row>
    <row r="37" spans="1:7" ht="29.25" customHeight="1">
      <c r="A37" s="118">
        <v>2010350</v>
      </c>
      <c r="B37" s="122" t="s">
        <v>148</v>
      </c>
      <c r="C37" s="120">
        <v>18</v>
      </c>
      <c r="D37" s="123">
        <v>16</v>
      </c>
      <c r="E37" s="85">
        <f>D37-C37</f>
        <v>-2</v>
      </c>
      <c r="F37" s="22">
        <f t="shared" si="0"/>
        <v>-11.11111111111111</v>
      </c>
      <c r="G37">
        <f t="shared" si="1"/>
        <v>7</v>
      </c>
    </row>
    <row r="38" spans="1:7" ht="29.25" customHeight="1">
      <c r="A38" s="118">
        <v>2010399</v>
      </c>
      <c r="B38" s="122" t="s">
        <v>161</v>
      </c>
      <c r="C38" s="120">
        <v>9</v>
      </c>
      <c r="D38" s="123">
        <v>5</v>
      </c>
      <c r="E38" s="85">
        <f>D38-C38</f>
        <v>-4</v>
      </c>
      <c r="F38" s="22">
        <f t="shared" si="0"/>
        <v>-44.44444444444444</v>
      </c>
      <c r="G38">
        <f t="shared" si="1"/>
        <v>7</v>
      </c>
    </row>
    <row r="39" spans="1:7" ht="29.25" customHeight="1">
      <c r="A39" s="118">
        <v>20104</v>
      </c>
      <c r="B39" s="119" t="s">
        <v>2094</v>
      </c>
      <c r="C39" s="120">
        <v>609</v>
      </c>
      <c r="D39" s="120">
        <f>SUM(D40:D49)</f>
        <v>612</v>
      </c>
      <c r="E39" s="85">
        <f>D39-C39</f>
        <v>3</v>
      </c>
      <c r="F39" s="22">
        <f t="shared" si="0"/>
        <v>0.49261083743842365</v>
      </c>
      <c r="G39">
        <f t="shared" si="1"/>
        <v>5</v>
      </c>
    </row>
    <row r="40" spans="1:7" ht="29.25" customHeight="1">
      <c r="A40" s="118">
        <v>2010401</v>
      </c>
      <c r="B40" s="122" t="s">
        <v>139</v>
      </c>
      <c r="C40" s="120">
        <v>538</v>
      </c>
      <c r="D40" s="123">
        <v>545</v>
      </c>
      <c r="E40" s="85">
        <f>D40-C40</f>
        <v>7</v>
      </c>
      <c r="F40" s="22">
        <f t="shared" si="0"/>
        <v>1.3011152416356877</v>
      </c>
      <c r="G40">
        <f t="shared" si="1"/>
        <v>7</v>
      </c>
    </row>
    <row r="41" spans="1:7" ht="29.25" customHeight="1">
      <c r="A41" s="118">
        <v>2010402</v>
      </c>
      <c r="B41" s="122" t="s">
        <v>140</v>
      </c>
      <c r="C41" s="120">
        <v>70</v>
      </c>
      <c r="D41" s="123">
        <v>67</v>
      </c>
      <c r="E41" s="85">
        <f>D41-C41</f>
        <v>-3</v>
      </c>
      <c r="F41" s="22">
        <f t="shared" si="0"/>
        <v>-4.285714285714286</v>
      </c>
      <c r="G41">
        <f t="shared" si="1"/>
        <v>7</v>
      </c>
    </row>
    <row r="42" spans="1:7" ht="29.25" customHeight="1">
      <c r="A42" s="124">
        <v>2010403</v>
      </c>
      <c r="B42" s="122" t="s">
        <v>141</v>
      </c>
      <c r="C42" s="120"/>
      <c r="D42" s="125"/>
      <c r="E42" s="85"/>
      <c r="F42" s="22">
        <f t="shared" si="0"/>
      </c>
      <c r="G42">
        <f t="shared" si="1"/>
        <v>7</v>
      </c>
    </row>
    <row r="43" spans="1:7" ht="29.25" customHeight="1">
      <c r="A43" s="124">
        <v>2010404</v>
      </c>
      <c r="B43" s="122" t="s">
        <v>163</v>
      </c>
      <c r="C43" s="120"/>
      <c r="D43" s="125"/>
      <c r="E43" s="85"/>
      <c r="F43" s="22">
        <f t="shared" si="0"/>
      </c>
      <c r="G43">
        <f t="shared" si="1"/>
        <v>7</v>
      </c>
    </row>
    <row r="44" spans="1:7" ht="29.25" customHeight="1">
      <c r="A44" s="124">
        <v>2010405</v>
      </c>
      <c r="B44" s="122" t="s">
        <v>164</v>
      </c>
      <c r="C44" s="120"/>
      <c r="D44" s="125"/>
      <c r="E44" s="85"/>
      <c r="F44" s="22">
        <f t="shared" si="0"/>
      </c>
      <c r="G44">
        <f t="shared" si="1"/>
        <v>7</v>
      </c>
    </row>
    <row r="45" spans="1:7" ht="29.25" customHeight="1">
      <c r="A45" s="124">
        <v>2010406</v>
      </c>
      <c r="B45" s="122" t="s">
        <v>165</v>
      </c>
      <c r="C45" s="120"/>
      <c r="D45" s="125"/>
      <c r="E45" s="85"/>
      <c r="F45" s="22">
        <f t="shared" si="0"/>
      </c>
      <c r="G45">
        <f t="shared" si="1"/>
        <v>7</v>
      </c>
    </row>
    <row r="46" spans="1:7" ht="29.25" customHeight="1">
      <c r="A46" s="124">
        <v>2010407</v>
      </c>
      <c r="B46" s="122" t="s">
        <v>166</v>
      </c>
      <c r="C46" s="120"/>
      <c r="D46" s="125"/>
      <c r="E46" s="85"/>
      <c r="F46" s="22">
        <f t="shared" si="0"/>
      </c>
      <c r="G46">
        <f t="shared" si="1"/>
        <v>7</v>
      </c>
    </row>
    <row r="47" spans="1:7" ht="29.25" customHeight="1">
      <c r="A47" s="124">
        <v>2010408</v>
      </c>
      <c r="B47" s="122" t="s">
        <v>167</v>
      </c>
      <c r="C47" s="120"/>
      <c r="D47" s="125"/>
      <c r="E47" s="85"/>
      <c r="F47" s="22">
        <f t="shared" si="0"/>
      </c>
      <c r="G47">
        <f t="shared" si="1"/>
        <v>7</v>
      </c>
    </row>
    <row r="48" spans="1:7" ht="29.25" customHeight="1">
      <c r="A48" s="124">
        <v>2010450</v>
      </c>
      <c r="B48" s="122" t="s">
        <v>148</v>
      </c>
      <c r="C48" s="120"/>
      <c r="D48" s="125"/>
      <c r="E48" s="85"/>
      <c r="F48" s="22">
        <f t="shared" si="0"/>
      </c>
      <c r="G48">
        <f t="shared" si="1"/>
        <v>7</v>
      </c>
    </row>
    <row r="49" spans="1:7" ht="29.25" customHeight="1">
      <c r="A49" s="124">
        <v>2010499</v>
      </c>
      <c r="B49" s="122" t="s">
        <v>168</v>
      </c>
      <c r="C49" s="120">
        <v>1</v>
      </c>
      <c r="D49" s="125"/>
      <c r="E49" s="85"/>
      <c r="F49" s="22">
        <f t="shared" si="0"/>
        <v>-100</v>
      </c>
      <c r="G49">
        <f t="shared" si="1"/>
        <v>7</v>
      </c>
    </row>
    <row r="50" spans="1:7" ht="29.25" customHeight="1">
      <c r="A50" s="118">
        <v>20105</v>
      </c>
      <c r="B50" s="119" t="s">
        <v>2095</v>
      </c>
      <c r="C50" s="120">
        <v>344</v>
      </c>
      <c r="D50" s="120">
        <f>SUM(D51:D60)</f>
        <v>346</v>
      </c>
      <c r="E50" s="85">
        <f>D50-C50</f>
        <v>2</v>
      </c>
      <c r="F50" s="22">
        <f t="shared" si="0"/>
        <v>0.5813953488372093</v>
      </c>
      <c r="G50">
        <f t="shared" si="1"/>
        <v>5</v>
      </c>
    </row>
    <row r="51" spans="1:7" ht="29.25" customHeight="1">
      <c r="A51" s="118">
        <v>2010501</v>
      </c>
      <c r="B51" s="122" t="s">
        <v>139</v>
      </c>
      <c r="C51" s="120">
        <v>313</v>
      </c>
      <c r="D51" s="123">
        <v>326</v>
      </c>
      <c r="E51" s="85">
        <f>D51-C51</f>
        <v>13</v>
      </c>
      <c r="F51" s="22">
        <f t="shared" si="0"/>
        <v>4.15335463258786</v>
      </c>
      <c r="G51">
        <f t="shared" si="1"/>
        <v>7</v>
      </c>
    </row>
    <row r="52" spans="1:7" ht="29.25" customHeight="1">
      <c r="A52" s="124">
        <v>2010502</v>
      </c>
      <c r="B52" s="122" t="s">
        <v>140</v>
      </c>
      <c r="C52" s="120">
        <v>11</v>
      </c>
      <c r="D52" s="125">
        <v>5</v>
      </c>
      <c r="E52" s="85"/>
      <c r="F52" s="22">
        <f t="shared" si="0"/>
        <v>-54.54545454545454</v>
      </c>
      <c r="G52">
        <f t="shared" si="1"/>
        <v>7</v>
      </c>
    </row>
    <row r="53" spans="1:7" ht="29.25" customHeight="1">
      <c r="A53" s="124">
        <v>2010503</v>
      </c>
      <c r="B53" s="122" t="s">
        <v>141</v>
      </c>
      <c r="C53" s="120"/>
      <c r="D53" s="125"/>
      <c r="E53" s="85"/>
      <c r="F53" s="22">
        <f t="shared" si="0"/>
      </c>
      <c r="G53">
        <f t="shared" si="1"/>
        <v>7</v>
      </c>
    </row>
    <row r="54" spans="1:7" ht="29.25" customHeight="1">
      <c r="A54" s="124">
        <v>2010504</v>
      </c>
      <c r="B54" s="122" t="s">
        <v>170</v>
      </c>
      <c r="C54" s="120"/>
      <c r="D54" s="125"/>
      <c r="E54" s="85"/>
      <c r="F54" s="22">
        <f t="shared" si="0"/>
      </c>
      <c r="G54">
        <f t="shared" si="1"/>
        <v>7</v>
      </c>
    </row>
    <row r="55" spans="1:7" ht="29.25" customHeight="1">
      <c r="A55" s="124">
        <v>2010505</v>
      </c>
      <c r="B55" s="122" t="s">
        <v>171</v>
      </c>
      <c r="C55" s="120">
        <v>20</v>
      </c>
      <c r="D55" s="125">
        <v>15</v>
      </c>
      <c r="E55" s="85"/>
      <c r="F55" s="22">
        <f t="shared" si="0"/>
        <v>-25</v>
      </c>
      <c r="G55">
        <f t="shared" si="1"/>
        <v>7</v>
      </c>
    </row>
    <row r="56" spans="1:7" ht="29.25" customHeight="1">
      <c r="A56" s="124">
        <v>2010506</v>
      </c>
      <c r="B56" s="122" t="s">
        <v>172</v>
      </c>
      <c r="C56" s="120"/>
      <c r="D56" s="125"/>
      <c r="E56" s="85"/>
      <c r="F56" s="22">
        <f t="shared" si="0"/>
      </c>
      <c r="G56">
        <f t="shared" si="1"/>
        <v>7</v>
      </c>
    </row>
    <row r="57" spans="1:7" ht="29.25" customHeight="1">
      <c r="A57" s="118">
        <v>2010507</v>
      </c>
      <c r="B57" s="122" t="s">
        <v>173</v>
      </c>
      <c r="C57" s="120"/>
      <c r="D57" s="123"/>
      <c r="E57" s="85">
        <f>D57-C57</f>
        <v>0</v>
      </c>
      <c r="F57" s="22">
        <f t="shared" si="0"/>
      </c>
      <c r="G57">
        <f t="shared" si="1"/>
        <v>7</v>
      </c>
    </row>
    <row r="58" spans="1:7" ht="29.25" customHeight="1">
      <c r="A58" s="124">
        <v>2010508</v>
      </c>
      <c r="B58" s="122" t="s">
        <v>174</v>
      </c>
      <c r="C58" s="120"/>
      <c r="D58" s="120"/>
      <c r="E58" s="85"/>
      <c r="F58" s="22">
        <f t="shared" si="0"/>
      </c>
      <c r="G58">
        <f t="shared" si="1"/>
        <v>7</v>
      </c>
    </row>
    <row r="59" spans="1:7" ht="29.25" customHeight="1">
      <c r="A59" s="124">
        <v>2010550</v>
      </c>
      <c r="B59" s="122" t="s">
        <v>148</v>
      </c>
      <c r="C59" s="120"/>
      <c r="D59" s="120"/>
      <c r="E59" s="85"/>
      <c r="F59" s="22">
        <f t="shared" si="0"/>
      </c>
      <c r="G59">
        <f t="shared" si="1"/>
        <v>7</v>
      </c>
    </row>
    <row r="60" spans="1:7" ht="29.25" customHeight="1">
      <c r="A60" s="124">
        <v>2010599</v>
      </c>
      <c r="B60" s="122" t="s">
        <v>175</v>
      </c>
      <c r="C60" s="120"/>
      <c r="D60" s="120"/>
      <c r="E60" s="85"/>
      <c r="F60" s="22">
        <f t="shared" si="0"/>
      </c>
      <c r="G60">
        <f t="shared" si="1"/>
        <v>7</v>
      </c>
    </row>
    <row r="61" spans="1:7" ht="29.25" customHeight="1">
      <c r="A61" s="118">
        <v>20106</v>
      </c>
      <c r="B61" s="119" t="s">
        <v>2096</v>
      </c>
      <c r="C61" s="120">
        <v>1241</v>
      </c>
      <c r="D61" s="120">
        <f>SUM(D62:D71)</f>
        <v>1243</v>
      </c>
      <c r="E61" s="85">
        <f>D61-C61</f>
        <v>2</v>
      </c>
      <c r="F61" s="22">
        <f t="shared" si="0"/>
        <v>0.16116035455278002</v>
      </c>
      <c r="G61">
        <f t="shared" si="1"/>
        <v>5</v>
      </c>
    </row>
    <row r="62" spans="1:7" ht="29.25" customHeight="1">
      <c r="A62" s="118">
        <v>2010601</v>
      </c>
      <c r="B62" s="122" t="s">
        <v>139</v>
      </c>
      <c r="C62" s="120">
        <v>979</v>
      </c>
      <c r="D62" s="123">
        <v>1001</v>
      </c>
      <c r="E62" s="85">
        <f>D62-C62</f>
        <v>22</v>
      </c>
      <c r="F62" s="22">
        <f t="shared" si="0"/>
        <v>2.247191011235955</v>
      </c>
      <c r="G62">
        <f t="shared" si="1"/>
        <v>7</v>
      </c>
    </row>
    <row r="63" spans="1:7" ht="29.25" customHeight="1">
      <c r="A63" s="118">
        <v>2010602</v>
      </c>
      <c r="B63" s="122" t="s">
        <v>140</v>
      </c>
      <c r="C63" s="120">
        <v>85</v>
      </c>
      <c r="D63" s="123">
        <v>77</v>
      </c>
      <c r="E63" s="85">
        <f>D63-C63</f>
        <v>-8</v>
      </c>
      <c r="F63" s="22">
        <f t="shared" si="0"/>
        <v>-9.411764705882353</v>
      </c>
      <c r="G63">
        <f t="shared" si="1"/>
        <v>7</v>
      </c>
    </row>
    <row r="64" spans="1:7" ht="29.25" customHeight="1">
      <c r="A64" s="124">
        <v>2010603</v>
      </c>
      <c r="B64" s="122" t="s">
        <v>141</v>
      </c>
      <c r="C64" s="120"/>
      <c r="D64" s="125"/>
      <c r="E64" s="85"/>
      <c r="F64" s="22">
        <f t="shared" si="0"/>
      </c>
      <c r="G64">
        <f t="shared" si="1"/>
        <v>7</v>
      </c>
    </row>
    <row r="65" spans="1:7" ht="29.25" customHeight="1">
      <c r="A65" s="124">
        <v>2010604</v>
      </c>
      <c r="B65" s="122" t="s">
        <v>177</v>
      </c>
      <c r="C65" s="120"/>
      <c r="D65" s="125"/>
      <c r="E65" s="85"/>
      <c r="F65" s="22">
        <f t="shared" si="0"/>
      </c>
      <c r="G65">
        <f t="shared" si="1"/>
        <v>7</v>
      </c>
    </row>
    <row r="66" spans="1:7" ht="29.25" customHeight="1">
      <c r="A66" s="124">
        <v>2010605</v>
      </c>
      <c r="B66" s="122" t="s">
        <v>178</v>
      </c>
      <c r="C66" s="120"/>
      <c r="D66" s="125"/>
      <c r="E66" s="85"/>
      <c r="F66" s="22">
        <f t="shared" si="0"/>
      </c>
      <c r="G66">
        <f t="shared" si="1"/>
        <v>7</v>
      </c>
    </row>
    <row r="67" spans="1:7" ht="29.25" customHeight="1">
      <c r="A67" s="124">
        <v>2010606</v>
      </c>
      <c r="B67" s="122" t="s">
        <v>179</v>
      </c>
      <c r="C67" s="120"/>
      <c r="D67" s="125"/>
      <c r="E67" s="85"/>
      <c r="F67" s="22">
        <f t="shared" si="0"/>
      </c>
      <c r="G67">
        <f t="shared" si="1"/>
        <v>7</v>
      </c>
    </row>
    <row r="68" spans="1:7" ht="29.25" customHeight="1">
      <c r="A68" s="118">
        <v>2010607</v>
      </c>
      <c r="B68" s="122" t="s">
        <v>180</v>
      </c>
      <c r="C68" s="120"/>
      <c r="D68" s="123"/>
      <c r="E68" s="85">
        <f>D68-C68</f>
        <v>0</v>
      </c>
      <c r="F68" s="22">
        <f t="shared" si="0"/>
      </c>
      <c r="G68">
        <f t="shared" si="1"/>
        <v>7</v>
      </c>
    </row>
    <row r="69" spans="1:7" ht="29.25" customHeight="1">
      <c r="A69" s="124">
        <v>2010608</v>
      </c>
      <c r="B69" s="122" t="s">
        <v>181</v>
      </c>
      <c r="C69" s="120"/>
      <c r="D69" s="125"/>
      <c r="E69" s="85"/>
      <c r="F69" s="22">
        <f t="shared" si="0"/>
      </c>
      <c r="G69">
        <f t="shared" si="1"/>
        <v>7</v>
      </c>
    </row>
    <row r="70" spans="1:7" ht="29.25" customHeight="1">
      <c r="A70" s="124">
        <v>2010650</v>
      </c>
      <c r="B70" s="122" t="s">
        <v>148</v>
      </c>
      <c r="C70" s="120"/>
      <c r="D70" s="125"/>
      <c r="E70" s="85"/>
      <c r="F70" s="22">
        <f aca="true" t="shared" si="2" ref="F70:F133">IF(AND((D70-C70)&lt;&gt;0,C70&lt;&gt;0),(D70-C70)/C70*100,"")</f>
      </c>
      <c r="G70">
        <f t="shared" si="1"/>
        <v>7</v>
      </c>
    </row>
    <row r="71" spans="1:7" ht="29.25" customHeight="1">
      <c r="A71" s="118">
        <v>2010699</v>
      </c>
      <c r="B71" s="122" t="s">
        <v>182</v>
      </c>
      <c r="C71" s="120">
        <v>177</v>
      </c>
      <c r="D71" s="123">
        <v>165</v>
      </c>
      <c r="E71" s="85">
        <f>D71-C71</f>
        <v>-12</v>
      </c>
      <c r="F71" s="22">
        <f t="shared" si="2"/>
        <v>-6.779661016949152</v>
      </c>
      <c r="G71">
        <f aca="true" t="shared" si="3" ref="G71:G134">LEN(A71)</f>
        <v>7</v>
      </c>
    </row>
    <row r="72" spans="1:7" ht="29.25" customHeight="1">
      <c r="A72" s="118">
        <v>20107</v>
      </c>
      <c r="B72" s="119" t="s">
        <v>2097</v>
      </c>
      <c r="C72" s="120">
        <v>100</v>
      </c>
      <c r="D72" s="120">
        <f>SUM(D73:D79)</f>
        <v>102</v>
      </c>
      <c r="E72" s="85">
        <f>D72-C72</f>
        <v>2</v>
      </c>
      <c r="F72" s="22">
        <f t="shared" si="2"/>
        <v>2</v>
      </c>
      <c r="G72">
        <f t="shared" si="3"/>
        <v>5</v>
      </c>
    </row>
    <row r="73" spans="1:7" ht="29.25" customHeight="1">
      <c r="A73" s="124">
        <v>2010701</v>
      </c>
      <c r="B73" s="122" t="s">
        <v>139</v>
      </c>
      <c r="C73" s="120"/>
      <c r="D73" s="125"/>
      <c r="E73" s="85"/>
      <c r="F73" s="22">
        <f t="shared" si="2"/>
      </c>
      <c r="G73">
        <f t="shared" si="3"/>
        <v>7</v>
      </c>
    </row>
    <row r="74" spans="1:7" ht="29.25" customHeight="1">
      <c r="A74" s="118">
        <v>2010702</v>
      </c>
      <c r="B74" s="122" t="s">
        <v>140</v>
      </c>
      <c r="C74" s="120">
        <v>100</v>
      </c>
      <c r="D74" s="123">
        <v>102</v>
      </c>
      <c r="E74" s="85">
        <f>D74-C74</f>
        <v>2</v>
      </c>
      <c r="F74" s="22">
        <f t="shared" si="2"/>
        <v>2</v>
      </c>
      <c r="G74">
        <f t="shared" si="3"/>
        <v>7</v>
      </c>
    </row>
    <row r="75" spans="1:7" ht="29.25" customHeight="1">
      <c r="A75" s="124">
        <v>2010703</v>
      </c>
      <c r="B75" s="122" t="s">
        <v>141</v>
      </c>
      <c r="C75" s="120"/>
      <c r="D75" s="125"/>
      <c r="E75" s="85"/>
      <c r="F75" s="22">
        <f t="shared" si="2"/>
      </c>
      <c r="G75">
        <f t="shared" si="3"/>
        <v>7</v>
      </c>
    </row>
    <row r="76" spans="1:7" ht="29.25" customHeight="1">
      <c r="A76" s="124">
        <v>2010709</v>
      </c>
      <c r="B76" s="122" t="s">
        <v>180</v>
      </c>
      <c r="C76" s="120"/>
      <c r="D76" s="120"/>
      <c r="E76" s="85"/>
      <c r="F76" s="22">
        <f t="shared" si="2"/>
      </c>
      <c r="G76">
        <f t="shared" si="3"/>
        <v>7</v>
      </c>
    </row>
    <row r="77" spans="1:7" ht="29.25" customHeight="1">
      <c r="A77" s="124">
        <v>2010710</v>
      </c>
      <c r="B77" s="122" t="s">
        <v>184</v>
      </c>
      <c r="C77" s="120"/>
      <c r="D77" s="120"/>
      <c r="E77" s="85"/>
      <c r="F77" s="22">
        <f t="shared" si="2"/>
      </c>
      <c r="G77">
        <f t="shared" si="3"/>
        <v>7</v>
      </c>
    </row>
    <row r="78" spans="1:7" ht="29.25" customHeight="1">
      <c r="A78" s="124">
        <v>2010750</v>
      </c>
      <c r="B78" s="122" t="s">
        <v>148</v>
      </c>
      <c r="C78" s="120"/>
      <c r="D78" s="120"/>
      <c r="E78" s="85"/>
      <c r="F78" s="22">
        <f t="shared" si="2"/>
      </c>
      <c r="G78">
        <f t="shared" si="3"/>
        <v>7</v>
      </c>
    </row>
    <row r="79" spans="1:7" ht="29.25" customHeight="1">
      <c r="A79" s="124">
        <v>2010799</v>
      </c>
      <c r="B79" s="122" t="s">
        <v>185</v>
      </c>
      <c r="C79" s="120"/>
      <c r="D79" s="120"/>
      <c r="E79" s="85"/>
      <c r="F79" s="22">
        <f t="shared" si="2"/>
      </c>
      <c r="G79">
        <f t="shared" si="3"/>
        <v>7</v>
      </c>
    </row>
    <row r="80" spans="1:7" ht="29.25" customHeight="1">
      <c r="A80" s="118">
        <v>20108</v>
      </c>
      <c r="B80" s="119" t="s">
        <v>2098</v>
      </c>
      <c r="C80" s="120">
        <v>130</v>
      </c>
      <c r="D80" s="120">
        <f>SUM(D81:D88)</f>
        <v>133</v>
      </c>
      <c r="E80" s="85">
        <f>D80-C80</f>
        <v>3</v>
      </c>
      <c r="F80" s="22">
        <f t="shared" si="2"/>
        <v>2.307692307692308</v>
      </c>
      <c r="G80">
        <f t="shared" si="3"/>
        <v>5</v>
      </c>
    </row>
    <row r="81" spans="1:7" ht="31.5" customHeight="1">
      <c r="A81" s="124">
        <v>2010801</v>
      </c>
      <c r="B81" s="122" t="s">
        <v>139</v>
      </c>
      <c r="C81" s="120"/>
      <c r="D81" s="125"/>
      <c r="E81" s="85"/>
      <c r="F81" s="22">
        <f t="shared" si="2"/>
      </c>
      <c r="G81">
        <f t="shared" si="3"/>
        <v>7</v>
      </c>
    </row>
    <row r="82" spans="1:7" ht="31.5" customHeight="1">
      <c r="A82" s="118">
        <v>2010802</v>
      </c>
      <c r="B82" s="122" t="s">
        <v>140</v>
      </c>
      <c r="C82" s="120"/>
      <c r="D82" s="123"/>
      <c r="E82" s="85">
        <f>D82-C82</f>
        <v>0</v>
      </c>
      <c r="F82" s="22">
        <f t="shared" si="2"/>
      </c>
      <c r="G82">
        <f t="shared" si="3"/>
        <v>7</v>
      </c>
    </row>
    <row r="83" spans="1:7" ht="31.5" customHeight="1">
      <c r="A83" s="124">
        <v>2010803</v>
      </c>
      <c r="B83" s="122" t="s">
        <v>141</v>
      </c>
      <c r="C83" s="120"/>
      <c r="D83" s="120"/>
      <c r="E83" s="85"/>
      <c r="F83" s="22">
        <f t="shared" si="2"/>
      </c>
      <c r="G83">
        <f t="shared" si="3"/>
        <v>7</v>
      </c>
    </row>
    <row r="84" spans="1:7" ht="29.25" customHeight="1">
      <c r="A84" s="124">
        <v>2010804</v>
      </c>
      <c r="B84" s="122" t="s">
        <v>187</v>
      </c>
      <c r="C84" s="120">
        <v>130</v>
      </c>
      <c r="D84" s="120">
        <v>133</v>
      </c>
      <c r="E84" s="85"/>
      <c r="F84" s="22">
        <f t="shared" si="2"/>
        <v>2.307692307692308</v>
      </c>
      <c r="G84">
        <f t="shared" si="3"/>
        <v>7</v>
      </c>
    </row>
    <row r="85" spans="1:7" ht="29.25" customHeight="1">
      <c r="A85" s="124">
        <v>2010805</v>
      </c>
      <c r="B85" s="122" t="s">
        <v>188</v>
      </c>
      <c r="C85" s="120"/>
      <c r="D85" s="120"/>
      <c r="E85" s="85"/>
      <c r="F85" s="22">
        <f t="shared" si="2"/>
      </c>
      <c r="G85">
        <f t="shared" si="3"/>
        <v>7</v>
      </c>
    </row>
    <row r="86" spans="1:7" ht="29.25" customHeight="1">
      <c r="A86" s="124">
        <v>2010806</v>
      </c>
      <c r="B86" s="122" t="s">
        <v>180</v>
      </c>
      <c r="C86" s="120"/>
      <c r="D86" s="120"/>
      <c r="E86" s="85"/>
      <c r="F86" s="22">
        <f t="shared" si="2"/>
      </c>
      <c r="G86">
        <f t="shared" si="3"/>
        <v>7</v>
      </c>
    </row>
    <row r="87" spans="1:7" ht="29.25" customHeight="1">
      <c r="A87" s="124">
        <v>2010850</v>
      </c>
      <c r="B87" s="122" t="s">
        <v>148</v>
      </c>
      <c r="C87" s="120"/>
      <c r="D87" s="120"/>
      <c r="E87" s="85"/>
      <c r="F87" s="22">
        <f t="shared" si="2"/>
      </c>
      <c r="G87">
        <f t="shared" si="3"/>
        <v>7</v>
      </c>
    </row>
    <row r="88" spans="1:7" ht="29.25" customHeight="1">
      <c r="A88" s="124">
        <v>2010899</v>
      </c>
      <c r="B88" s="122" t="s">
        <v>189</v>
      </c>
      <c r="C88" s="120"/>
      <c r="D88" s="120"/>
      <c r="E88" s="85"/>
      <c r="F88" s="22">
        <f t="shared" si="2"/>
      </c>
      <c r="G88">
        <f t="shared" si="3"/>
        <v>7</v>
      </c>
    </row>
    <row r="89" spans="1:7" ht="29.25" customHeight="1">
      <c r="A89" s="124">
        <v>20109</v>
      </c>
      <c r="B89" s="119" t="s">
        <v>2099</v>
      </c>
      <c r="C89" s="120"/>
      <c r="D89" s="120"/>
      <c r="E89" s="85"/>
      <c r="F89" s="22">
        <f t="shared" si="2"/>
      </c>
      <c r="G89">
        <f t="shared" si="3"/>
        <v>5</v>
      </c>
    </row>
    <row r="90" spans="1:7" ht="29.25" customHeight="1">
      <c r="A90" s="124">
        <v>2010901</v>
      </c>
      <c r="B90" s="122" t="s">
        <v>139</v>
      </c>
      <c r="C90" s="120"/>
      <c r="D90" s="120"/>
      <c r="E90" s="85"/>
      <c r="F90" s="22">
        <f t="shared" si="2"/>
      </c>
      <c r="G90">
        <f t="shared" si="3"/>
        <v>7</v>
      </c>
    </row>
    <row r="91" spans="1:7" ht="29.25" customHeight="1">
      <c r="A91" s="124">
        <v>2010902</v>
      </c>
      <c r="B91" s="122" t="s">
        <v>140</v>
      </c>
      <c r="C91" s="120"/>
      <c r="D91" s="120"/>
      <c r="E91" s="85"/>
      <c r="F91" s="22">
        <f t="shared" si="2"/>
      </c>
      <c r="G91">
        <f t="shared" si="3"/>
        <v>7</v>
      </c>
    </row>
    <row r="92" spans="1:7" ht="29.25" customHeight="1">
      <c r="A92" s="124">
        <v>2010903</v>
      </c>
      <c r="B92" s="122" t="s">
        <v>141</v>
      </c>
      <c r="C92" s="120"/>
      <c r="D92" s="120"/>
      <c r="E92" s="85"/>
      <c r="F92" s="22">
        <f t="shared" si="2"/>
      </c>
      <c r="G92">
        <f t="shared" si="3"/>
        <v>7</v>
      </c>
    </row>
    <row r="93" spans="1:7" ht="29.25" customHeight="1">
      <c r="A93" s="124">
        <v>2010905</v>
      </c>
      <c r="B93" s="122" t="s">
        <v>191</v>
      </c>
      <c r="C93" s="120"/>
      <c r="D93" s="120"/>
      <c r="E93" s="85"/>
      <c r="F93" s="22">
        <f t="shared" si="2"/>
      </c>
      <c r="G93">
        <f t="shared" si="3"/>
        <v>7</v>
      </c>
    </row>
    <row r="94" spans="1:7" ht="29.25" customHeight="1">
      <c r="A94" s="124">
        <v>2010907</v>
      </c>
      <c r="B94" s="122" t="s">
        <v>192</v>
      </c>
      <c r="C94" s="120"/>
      <c r="D94" s="120"/>
      <c r="E94" s="85"/>
      <c r="F94" s="22">
        <f t="shared" si="2"/>
      </c>
      <c r="G94">
        <f t="shared" si="3"/>
        <v>7</v>
      </c>
    </row>
    <row r="95" spans="1:7" ht="29.25" customHeight="1">
      <c r="A95" s="124">
        <v>2010908</v>
      </c>
      <c r="B95" s="122" t="s">
        <v>180</v>
      </c>
      <c r="C95" s="120"/>
      <c r="D95" s="120"/>
      <c r="E95" s="85"/>
      <c r="F95" s="22">
        <f t="shared" si="2"/>
      </c>
      <c r="G95">
        <f t="shared" si="3"/>
        <v>7</v>
      </c>
    </row>
    <row r="96" spans="1:7" ht="29.25" customHeight="1">
      <c r="A96" s="124">
        <v>2010909</v>
      </c>
      <c r="B96" s="122" t="s">
        <v>193</v>
      </c>
      <c r="C96" s="120"/>
      <c r="D96" s="120"/>
      <c r="E96" s="85"/>
      <c r="F96" s="22">
        <f t="shared" si="2"/>
      </c>
      <c r="G96">
        <f t="shared" si="3"/>
        <v>7</v>
      </c>
    </row>
    <row r="97" spans="1:7" ht="29.25" customHeight="1">
      <c r="A97" s="124">
        <v>2010910</v>
      </c>
      <c r="B97" s="122" t="s">
        <v>194</v>
      </c>
      <c r="C97" s="120"/>
      <c r="D97" s="120"/>
      <c r="E97" s="85"/>
      <c r="F97" s="22">
        <f t="shared" si="2"/>
      </c>
      <c r="G97">
        <f t="shared" si="3"/>
        <v>7</v>
      </c>
    </row>
    <row r="98" spans="1:7" ht="29.25" customHeight="1">
      <c r="A98" s="124">
        <v>2010911</v>
      </c>
      <c r="B98" s="122" t="s">
        <v>195</v>
      </c>
      <c r="C98" s="120"/>
      <c r="D98" s="120"/>
      <c r="E98" s="85"/>
      <c r="F98" s="22">
        <f t="shared" si="2"/>
      </c>
      <c r="G98">
        <f t="shared" si="3"/>
        <v>7</v>
      </c>
    </row>
    <row r="99" spans="1:7" ht="29.25" customHeight="1">
      <c r="A99" s="124">
        <v>2010912</v>
      </c>
      <c r="B99" s="122" t="s">
        <v>196</v>
      </c>
      <c r="C99" s="120"/>
      <c r="D99" s="120"/>
      <c r="E99" s="85"/>
      <c r="F99" s="22">
        <f t="shared" si="2"/>
      </c>
      <c r="G99">
        <f t="shared" si="3"/>
        <v>7</v>
      </c>
    </row>
    <row r="100" spans="1:7" ht="29.25" customHeight="1">
      <c r="A100" s="124">
        <v>2010950</v>
      </c>
      <c r="B100" s="122" t="s">
        <v>148</v>
      </c>
      <c r="C100" s="120"/>
      <c r="D100" s="120"/>
      <c r="E100" s="85"/>
      <c r="F100" s="22">
        <f t="shared" si="2"/>
      </c>
      <c r="G100">
        <f t="shared" si="3"/>
        <v>7</v>
      </c>
    </row>
    <row r="101" spans="1:7" ht="29.25" customHeight="1">
      <c r="A101" s="124">
        <v>2010999</v>
      </c>
      <c r="B101" s="122" t="s">
        <v>197</v>
      </c>
      <c r="C101" s="120"/>
      <c r="D101" s="120"/>
      <c r="E101" s="85"/>
      <c r="F101" s="22">
        <f t="shared" si="2"/>
      </c>
      <c r="G101">
        <f t="shared" si="3"/>
        <v>7</v>
      </c>
    </row>
    <row r="102" spans="1:7" ht="29.25" customHeight="1">
      <c r="A102" s="118">
        <v>20111</v>
      </c>
      <c r="B102" s="119" t="s">
        <v>2100</v>
      </c>
      <c r="C102" s="120">
        <v>1731</v>
      </c>
      <c r="D102" s="120">
        <f>SUM(D103:D110)</f>
        <v>1734</v>
      </c>
      <c r="E102" s="85">
        <f>D102-C102</f>
        <v>3</v>
      </c>
      <c r="F102" s="22">
        <f t="shared" si="2"/>
        <v>0.17331022530329288</v>
      </c>
      <c r="G102">
        <f t="shared" si="3"/>
        <v>5</v>
      </c>
    </row>
    <row r="103" spans="1:7" ht="29.25" customHeight="1">
      <c r="A103" s="118">
        <v>2011101</v>
      </c>
      <c r="B103" s="122" t="s">
        <v>139</v>
      </c>
      <c r="C103" s="120">
        <v>1506</v>
      </c>
      <c r="D103" s="123">
        <v>1548</v>
      </c>
      <c r="E103" s="85">
        <f>D103-C103</f>
        <v>42</v>
      </c>
      <c r="F103" s="22">
        <f t="shared" si="2"/>
        <v>2.788844621513944</v>
      </c>
      <c r="G103">
        <f t="shared" si="3"/>
        <v>7</v>
      </c>
    </row>
    <row r="104" spans="1:7" ht="29.25" customHeight="1">
      <c r="A104" s="118">
        <v>2011102</v>
      </c>
      <c r="B104" s="122" t="s">
        <v>140</v>
      </c>
      <c r="C104" s="120">
        <v>96</v>
      </c>
      <c r="D104" s="123">
        <v>65</v>
      </c>
      <c r="E104" s="85">
        <f>D104-C104</f>
        <v>-31</v>
      </c>
      <c r="F104" s="22">
        <f t="shared" si="2"/>
        <v>-32.29166666666667</v>
      </c>
      <c r="G104">
        <f t="shared" si="3"/>
        <v>7</v>
      </c>
    </row>
    <row r="105" spans="1:7" ht="29.25" customHeight="1">
      <c r="A105" s="124">
        <v>2011103</v>
      </c>
      <c r="B105" s="122" t="s">
        <v>141</v>
      </c>
      <c r="C105" s="120"/>
      <c r="D105" s="125"/>
      <c r="E105" s="85"/>
      <c r="F105" s="22">
        <f t="shared" si="2"/>
      </c>
      <c r="G105">
        <f t="shared" si="3"/>
        <v>7</v>
      </c>
    </row>
    <row r="106" spans="1:7" ht="29.25" customHeight="1">
      <c r="A106" s="118">
        <v>2011104</v>
      </c>
      <c r="B106" s="122" t="s">
        <v>199</v>
      </c>
      <c r="C106" s="120">
        <v>81</v>
      </c>
      <c r="D106" s="123">
        <v>76</v>
      </c>
      <c r="E106" s="85">
        <f>D106-C106</f>
        <v>-5</v>
      </c>
      <c r="F106" s="22">
        <f t="shared" si="2"/>
        <v>-6.172839506172839</v>
      </c>
      <c r="G106">
        <f t="shared" si="3"/>
        <v>7</v>
      </c>
    </row>
    <row r="107" spans="1:7" ht="29.25" customHeight="1">
      <c r="A107" s="124">
        <v>2011105</v>
      </c>
      <c r="B107" s="122" t="s">
        <v>200</v>
      </c>
      <c r="C107" s="120"/>
      <c r="D107" s="125"/>
      <c r="E107" s="85"/>
      <c r="F107" s="22">
        <f t="shared" si="2"/>
      </c>
      <c r="G107">
        <f t="shared" si="3"/>
        <v>7</v>
      </c>
    </row>
    <row r="108" spans="1:7" ht="29.25" customHeight="1">
      <c r="A108" s="124">
        <v>2011106</v>
      </c>
      <c r="B108" s="122" t="s">
        <v>201</v>
      </c>
      <c r="C108" s="120"/>
      <c r="D108" s="125"/>
      <c r="E108" s="85"/>
      <c r="F108" s="22">
        <f t="shared" si="2"/>
      </c>
      <c r="G108">
        <f t="shared" si="3"/>
        <v>7</v>
      </c>
    </row>
    <row r="109" spans="1:7" ht="29.25" customHeight="1">
      <c r="A109" s="124">
        <v>2011150</v>
      </c>
      <c r="B109" s="122" t="s">
        <v>148</v>
      </c>
      <c r="C109" s="120"/>
      <c r="D109" s="125"/>
      <c r="E109" s="85"/>
      <c r="F109" s="22">
        <f t="shared" si="2"/>
      </c>
      <c r="G109">
        <f t="shared" si="3"/>
        <v>7</v>
      </c>
    </row>
    <row r="110" spans="1:7" ht="29.25" customHeight="1">
      <c r="A110" s="118">
        <v>2011199</v>
      </c>
      <c r="B110" s="122" t="s">
        <v>202</v>
      </c>
      <c r="C110" s="120">
        <v>48</v>
      </c>
      <c r="D110" s="123">
        <v>45</v>
      </c>
      <c r="E110" s="85">
        <f>D110-C110</f>
        <v>-3</v>
      </c>
      <c r="F110" s="22">
        <f t="shared" si="2"/>
        <v>-6.25</v>
      </c>
      <c r="G110">
        <f t="shared" si="3"/>
        <v>7</v>
      </c>
    </row>
    <row r="111" spans="1:7" ht="29.25" customHeight="1">
      <c r="A111" s="118">
        <v>20113</v>
      </c>
      <c r="B111" s="119" t="s">
        <v>2101</v>
      </c>
      <c r="C111" s="120">
        <v>918</v>
      </c>
      <c r="D111" s="120">
        <f>SUM(D112:D121)</f>
        <v>920</v>
      </c>
      <c r="E111" s="85">
        <f>D111-C111</f>
        <v>2</v>
      </c>
      <c r="F111" s="22">
        <f t="shared" si="2"/>
        <v>0.2178649237472767</v>
      </c>
      <c r="G111">
        <f t="shared" si="3"/>
        <v>5</v>
      </c>
    </row>
    <row r="112" spans="1:7" ht="29.25" customHeight="1">
      <c r="A112" s="118">
        <v>2011301</v>
      </c>
      <c r="B112" s="122" t="s">
        <v>139</v>
      </c>
      <c r="C112" s="120">
        <v>492</v>
      </c>
      <c r="D112" s="123">
        <v>505</v>
      </c>
      <c r="E112" s="85">
        <f>D112-C112</f>
        <v>13</v>
      </c>
      <c r="F112" s="22">
        <f t="shared" si="2"/>
        <v>2.642276422764228</v>
      </c>
      <c r="G112">
        <f t="shared" si="3"/>
        <v>7</v>
      </c>
    </row>
    <row r="113" spans="1:7" ht="29.25" customHeight="1">
      <c r="A113" s="118">
        <v>2011302</v>
      </c>
      <c r="B113" s="122" t="s">
        <v>140</v>
      </c>
      <c r="C113" s="120">
        <v>313</v>
      </c>
      <c r="D113" s="123">
        <v>303</v>
      </c>
      <c r="E113" s="85">
        <f>D113-C113</f>
        <v>-10</v>
      </c>
      <c r="F113" s="22">
        <f t="shared" si="2"/>
        <v>-3.1948881789137378</v>
      </c>
      <c r="G113">
        <f t="shared" si="3"/>
        <v>7</v>
      </c>
    </row>
    <row r="114" spans="1:7" ht="29.25" customHeight="1">
      <c r="A114" s="124">
        <v>2011303</v>
      </c>
      <c r="B114" s="122" t="s">
        <v>141</v>
      </c>
      <c r="C114" s="120"/>
      <c r="D114" s="125"/>
      <c r="E114" s="85"/>
      <c r="F114" s="22">
        <f t="shared" si="2"/>
      </c>
      <c r="G114">
        <f t="shared" si="3"/>
        <v>7</v>
      </c>
    </row>
    <row r="115" spans="1:7" ht="29.25" customHeight="1">
      <c r="A115" s="124">
        <v>2011304</v>
      </c>
      <c r="B115" s="122" t="s">
        <v>204</v>
      </c>
      <c r="C115" s="120"/>
      <c r="D115" s="125"/>
      <c r="E115" s="85"/>
      <c r="F115" s="22">
        <f t="shared" si="2"/>
      </c>
      <c r="G115">
        <f t="shared" si="3"/>
        <v>7</v>
      </c>
    </row>
    <row r="116" spans="1:7" ht="29.25" customHeight="1">
      <c r="A116" s="124">
        <v>2011305</v>
      </c>
      <c r="B116" s="122" t="s">
        <v>205</v>
      </c>
      <c r="C116" s="120"/>
      <c r="D116" s="125"/>
      <c r="E116" s="85"/>
      <c r="F116" s="22">
        <f t="shared" si="2"/>
      </c>
      <c r="G116">
        <f t="shared" si="3"/>
        <v>7</v>
      </c>
    </row>
    <row r="117" spans="1:7" ht="29.25" customHeight="1">
      <c r="A117" s="124">
        <v>2011306</v>
      </c>
      <c r="B117" s="122" t="s">
        <v>206</v>
      </c>
      <c r="C117" s="120"/>
      <c r="D117" s="125"/>
      <c r="E117" s="85"/>
      <c r="F117" s="22">
        <f t="shared" si="2"/>
      </c>
      <c r="G117">
        <f t="shared" si="3"/>
        <v>7</v>
      </c>
    </row>
    <row r="118" spans="1:7" ht="29.25" customHeight="1">
      <c r="A118" s="118">
        <v>2011307</v>
      </c>
      <c r="B118" s="122" t="s">
        <v>207</v>
      </c>
      <c r="C118" s="120"/>
      <c r="D118" s="123"/>
      <c r="E118" s="85">
        <f>D118-C118</f>
        <v>0</v>
      </c>
      <c r="F118" s="22">
        <f t="shared" si="2"/>
      </c>
      <c r="G118">
        <f t="shared" si="3"/>
        <v>7</v>
      </c>
    </row>
    <row r="119" spans="1:7" ht="29.25" customHeight="1">
      <c r="A119" s="118">
        <v>2011308</v>
      </c>
      <c r="B119" s="122" t="s">
        <v>208</v>
      </c>
      <c r="C119" s="120">
        <v>14</v>
      </c>
      <c r="D119" s="123">
        <v>15</v>
      </c>
      <c r="E119" s="85">
        <f>D119-C119</f>
        <v>1</v>
      </c>
      <c r="F119" s="22">
        <f t="shared" si="2"/>
        <v>7.142857142857142</v>
      </c>
      <c r="G119">
        <f t="shared" si="3"/>
        <v>7</v>
      </c>
    </row>
    <row r="120" spans="1:7" ht="29.25" customHeight="1">
      <c r="A120" s="118">
        <v>2011350</v>
      </c>
      <c r="B120" s="122" t="s">
        <v>148</v>
      </c>
      <c r="C120" s="120">
        <v>63</v>
      </c>
      <c r="D120" s="123">
        <v>62</v>
      </c>
      <c r="E120" s="85">
        <f>D120-C120</f>
        <v>-1</v>
      </c>
      <c r="F120" s="22">
        <f t="shared" si="2"/>
        <v>-1.5873015873015872</v>
      </c>
      <c r="G120">
        <f t="shared" si="3"/>
        <v>7</v>
      </c>
    </row>
    <row r="121" spans="1:7" ht="29.25" customHeight="1">
      <c r="A121" s="118">
        <v>2011399</v>
      </c>
      <c r="B121" s="122" t="s">
        <v>209</v>
      </c>
      <c r="C121" s="120">
        <v>36</v>
      </c>
      <c r="D121" s="123">
        <v>35</v>
      </c>
      <c r="E121" s="85">
        <f>D121-C121</f>
        <v>-1</v>
      </c>
      <c r="F121" s="22">
        <f t="shared" si="2"/>
        <v>-2.7777777777777777</v>
      </c>
      <c r="G121">
        <f t="shared" si="3"/>
        <v>7</v>
      </c>
    </row>
    <row r="122" spans="1:7" ht="29.25" customHeight="1">
      <c r="A122" s="124">
        <v>20114</v>
      </c>
      <c r="B122" s="119" t="s">
        <v>2102</v>
      </c>
      <c r="C122" s="120"/>
      <c r="D122" s="120">
        <f>SUM(D123:D133)</f>
        <v>0</v>
      </c>
      <c r="E122" s="85"/>
      <c r="F122" s="22">
        <f t="shared" si="2"/>
      </c>
      <c r="G122">
        <f t="shared" si="3"/>
        <v>5</v>
      </c>
    </row>
    <row r="123" spans="1:7" ht="29.25" customHeight="1">
      <c r="A123" s="124">
        <v>2011401</v>
      </c>
      <c r="B123" s="122" t="s">
        <v>139</v>
      </c>
      <c r="C123" s="120"/>
      <c r="D123" s="120"/>
      <c r="E123" s="85"/>
      <c r="F123" s="22">
        <f t="shared" si="2"/>
      </c>
      <c r="G123">
        <f t="shared" si="3"/>
        <v>7</v>
      </c>
    </row>
    <row r="124" spans="1:7" ht="29.25" customHeight="1">
      <c r="A124" s="124">
        <v>2011402</v>
      </c>
      <c r="B124" s="122" t="s">
        <v>140</v>
      </c>
      <c r="C124" s="120"/>
      <c r="D124" s="120"/>
      <c r="E124" s="85"/>
      <c r="F124" s="22">
        <f t="shared" si="2"/>
      </c>
      <c r="G124">
        <f t="shared" si="3"/>
        <v>7</v>
      </c>
    </row>
    <row r="125" spans="1:7" ht="29.25" customHeight="1">
      <c r="A125" s="124">
        <v>2011403</v>
      </c>
      <c r="B125" s="122" t="s">
        <v>141</v>
      </c>
      <c r="C125" s="120"/>
      <c r="D125" s="120"/>
      <c r="E125" s="85"/>
      <c r="F125" s="22">
        <f t="shared" si="2"/>
      </c>
      <c r="G125">
        <f t="shared" si="3"/>
        <v>7</v>
      </c>
    </row>
    <row r="126" spans="1:7" ht="29.25" customHeight="1">
      <c r="A126" s="124">
        <v>2011404</v>
      </c>
      <c r="B126" s="122" t="s">
        <v>211</v>
      </c>
      <c r="C126" s="120"/>
      <c r="D126" s="120"/>
      <c r="E126" s="85"/>
      <c r="F126" s="22">
        <f t="shared" si="2"/>
      </c>
      <c r="G126">
        <f t="shared" si="3"/>
        <v>7</v>
      </c>
    </row>
    <row r="127" spans="1:7" ht="29.25" customHeight="1">
      <c r="A127" s="124">
        <v>2011405</v>
      </c>
      <c r="B127" s="122" t="s">
        <v>212</v>
      </c>
      <c r="C127" s="120"/>
      <c r="D127" s="120"/>
      <c r="E127" s="85"/>
      <c r="F127" s="22">
        <f t="shared" si="2"/>
      </c>
      <c r="G127">
        <f t="shared" si="3"/>
        <v>7</v>
      </c>
    </row>
    <row r="128" spans="1:7" ht="29.25" customHeight="1">
      <c r="A128" s="124">
        <v>2011408</v>
      </c>
      <c r="B128" s="122" t="s">
        <v>213</v>
      </c>
      <c r="C128" s="120"/>
      <c r="D128" s="120"/>
      <c r="E128" s="85"/>
      <c r="F128" s="22">
        <f t="shared" si="2"/>
      </c>
      <c r="G128">
        <f t="shared" si="3"/>
        <v>7</v>
      </c>
    </row>
    <row r="129" spans="1:7" ht="29.25" customHeight="1">
      <c r="A129" s="124">
        <v>2011409</v>
      </c>
      <c r="B129" s="122" t="s">
        <v>214</v>
      </c>
      <c r="C129" s="120"/>
      <c r="D129" s="120"/>
      <c r="E129" s="85"/>
      <c r="F129" s="22">
        <f t="shared" si="2"/>
      </c>
      <c r="G129">
        <f t="shared" si="3"/>
        <v>7</v>
      </c>
    </row>
    <row r="130" spans="1:7" ht="29.25" customHeight="1">
      <c r="A130" s="124">
        <v>2011410</v>
      </c>
      <c r="B130" s="122" t="s">
        <v>215</v>
      </c>
      <c r="C130" s="120"/>
      <c r="D130" s="120"/>
      <c r="E130" s="85"/>
      <c r="F130" s="22">
        <f t="shared" si="2"/>
      </c>
      <c r="G130">
        <f t="shared" si="3"/>
        <v>7</v>
      </c>
    </row>
    <row r="131" spans="1:7" ht="29.25" customHeight="1">
      <c r="A131" s="124">
        <v>2011411</v>
      </c>
      <c r="B131" s="122" t="s">
        <v>216</v>
      </c>
      <c r="C131" s="120"/>
      <c r="D131" s="120"/>
      <c r="E131" s="85"/>
      <c r="F131" s="22">
        <f t="shared" si="2"/>
      </c>
      <c r="G131">
        <f t="shared" si="3"/>
        <v>7</v>
      </c>
    </row>
    <row r="132" spans="1:7" ht="29.25" customHeight="1">
      <c r="A132" s="124">
        <v>2011450</v>
      </c>
      <c r="B132" s="122" t="s">
        <v>148</v>
      </c>
      <c r="C132" s="120"/>
      <c r="D132" s="120"/>
      <c r="E132" s="85"/>
      <c r="F132" s="22">
        <f t="shared" si="2"/>
      </c>
      <c r="G132">
        <f t="shared" si="3"/>
        <v>7</v>
      </c>
    </row>
    <row r="133" spans="1:7" ht="29.25" customHeight="1">
      <c r="A133" s="124">
        <v>2011499</v>
      </c>
      <c r="B133" s="122" t="s">
        <v>217</v>
      </c>
      <c r="C133" s="120"/>
      <c r="D133" s="120"/>
      <c r="E133" s="85"/>
      <c r="F133" s="22">
        <f t="shared" si="2"/>
      </c>
      <c r="G133">
        <f t="shared" si="3"/>
        <v>7</v>
      </c>
    </row>
    <row r="134" spans="1:7" ht="29.25" customHeight="1">
      <c r="A134" s="118">
        <v>20123</v>
      </c>
      <c r="B134" s="119" t="s">
        <v>2103</v>
      </c>
      <c r="C134" s="120">
        <v>192</v>
      </c>
      <c r="D134" s="120">
        <f>SUM(D135:D140)</f>
        <v>195</v>
      </c>
      <c r="E134" s="85">
        <f>D134-C134</f>
        <v>3</v>
      </c>
      <c r="F134" s="22">
        <f aca="true" t="shared" si="4" ref="F134:F197">IF(AND((D134-C134)&lt;&gt;0,C134&lt;&gt;0),(D134-C134)/C134*100,"")</f>
        <v>1.5625</v>
      </c>
      <c r="G134">
        <f t="shared" si="3"/>
        <v>5</v>
      </c>
    </row>
    <row r="135" spans="1:7" ht="29.25" customHeight="1">
      <c r="A135" s="118">
        <v>2012301</v>
      </c>
      <c r="B135" s="122" t="s">
        <v>139</v>
      </c>
      <c r="C135" s="120">
        <v>192</v>
      </c>
      <c r="D135" s="123">
        <v>195</v>
      </c>
      <c r="E135" s="85">
        <f>D135-C135</f>
        <v>3</v>
      </c>
      <c r="F135" s="22">
        <f t="shared" si="4"/>
        <v>1.5625</v>
      </c>
      <c r="G135">
        <f aca="true" t="shared" si="5" ref="G135:G198">LEN(A135)</f>
        <v>7</v>
      </c>
    </row>
    <row r="136" spans="1:7" ht="29.25" customHeight="1">
      <c r="A136" s="124">
        <v>2012302</v>
      </c>
      <c r="B136" s="122" t="s">
        <v>140</v>
      </c>
      <c r="C136" s="120"/>
      <c r="D136" s="125"/>
      <c r="E136" s="85"/>
      <c r="F136" s="22">
        <f t="shared" si="4"/>
      </c>
      <c r="G136">
        <f t="shared" si="5"/>
        <v>7</v>
      </c>
    </row>
    <row r="137" spans="1:7" ht="29.25" customHeight="1">
      <c r="A137" s="124">
        <v>2012303</v>
      </c>
      <c r="B137" s="122" t="s">
        <v>141</v>
      </c>
      <c r="C137" s="120"/>
      <c r="D137" s="125"/>
      <c r="E137" s="85"/>
      <c r="F137" s="22">
        <f t="shared" si="4"/>
      </c>
      <c r="G137">
        <f t="shared" si="5"/>
        <v>7</v>
      </c>
    </row>
    <row r="138" spans="1:7" ht="29.25" customHeight="1">
      <c r="A138" s="118">
        <v>2012304</v>
      </c>
      <c r="B138" s="122" t="s">
        <v>219</v>
      </c>
      <c r="C138" s="120"/>
      <c r="D138" s="123"/>
      <c r="E138" s="85">
        <f>D138-C138</f>
        <v>0</v>
      </c>
      <c r="F138" s="22">
        <f t="shared" si="4"/>
      </c>
      <c r="G138">
        <f t="shared" si="5"/>
        <v>7</v>
      </c>
    </row>
    <row r="139" spans="1:7" ht="29.25" customHeight="1">
      <c r="A139" s="124">
        <v>2012350</v>
      </c>
      <c r="B139" s="122" t="s">
        <v>148</v>
      </c>
      <c r="C139" s="120"/>
      <c r="D139" s="125"/>
      <c r="E139" s="85"/>
      <c r="F139" s="22">
        <f t="shared" si="4"/>
      </c>
      <c r="G139">
        <f t="shared" si="5"/>
        <v>7</v>
      </c>
    </row>
    <row r="140" spans="1:7" ht="29.25" customHeight="1">
      <c r="A140" s="118">
        <v>2012399</v>
      </c>
      <c r="B140" s="122" t="s">
        <v>220</v>
      </c>
      <c r="C140" s="120"/>
      <c r="D140" s="123"/>
      <c r="E140" s="85">
        <f>D140-C140</f>
        <v>0</v>
      </c>
      <c r="F140" s="22">
        <f t="shared" si="4"/>
      </c>
      <c r="G140">
        <f t="shared" si="5"/>
        <v>7</v>
      </c>
    </row>
    <row r="141" spans="1:7" ht="29.25" customHeight="1">
      <c r="A141" s="124">
        <v>20125</v>
      </c>
      <c r="B141" s="119" t="s">
        <v>2104</v>
      </c>
      <c r="C141" s="120"/>
      <c r="D141" s="120">
        <f>SUM(D142:D148)</f>
        <v>0</v>
      </c>
      <c r="E141" s="85"/>
      <c r="F141" s="22">
        <f t="shared" si="4"/>
      </c>
      <c r="G141">
        <f t="shared" si="5"/>
        <v>5</v>
      </c>
    </row>
    <row r="142" spans="1:7" ht="29.25" customHeight="1">
      <c r="A142" s="124">
        <v>2012501</v>
      </c>
      <c r="B142" s="122" t="s">
        <v>139</v>
      </c>
      <c r="C142" s="120"/>
      <c r="D142" s="120"/>
      <c r="E142" s="85"/>
      <c r="F142" s="22">
        <f t="shared" si="4"/>
      </c>
      <c r="G142">
        <f t="shared" si="5"/>
        <v>7</v>
      </c>
    </row>
    <row r="143" spans="1:7" ht="29.25" customHeight="1">
      <c r="A143" s="124">
        <v>2012502</v>
      </c>
      <c r="B143" s="122" t="s">
        <v>140</v>
      </c>
      <c r="C143" s="120"/>
      <c r="D143" s="120"/>
      <c r="E143" s="85"/>
      <c r="F143" s="22">
        <f t="shared" si="4"/>
      </c>
      <c r="G143">
        <f t="shared" si="5"/>
        <v>7</v>
      </c>
    </row>
    <row r="144" spans="1:7" ht="29.25" customHeight="1">
      <c r="A144" s="124">
        <v>2012503</v>
      </c>
      <c r="B144" s="122" t="s">
        <v>141</v>
      </c>
      <c r="C144" s="120"/>
      <c r="D144" s="120"/>
      <c r="E144" s="85"/>
      <c r="F144" s="22">
        <f t="shared" si="4"/>
      </c>
      <c r="G144">
        <f t="shared" si="5"/>
        <v>7</v>
      </c>
    </row>
    <row r="145" spans="1:7" ht="29.25" customHeight="1">
      <c r="A145" s="124">
        <v>2012504</v>
      </c>
      <c r="B145" s="122" t="s">
        <v>222</v>
      </c>
      <c r="C145" s="120"/>
      <c r="D145" s="120"/>
      <c r="E145" s="85"/>
      <c r="F145" s="22">
        <f t="shared" si="4"/>
      </c>
      <c r="G145">
        <f t="shared" si="5"/>
        <v>7</v>
      </c>
    </row>
    <row r="146" spans="1:7" ht="29.25" customHeight="1">
      <c r="A146" s="124">
        <v>2012505</v>
      </c>
      <c r="B146" s="122" t="s">
        <v>223</v>
      </c>
      <c r="C146" s="120"/>
      <c r="D146" s="120"/>
      <c r="E146" s="85"/>
      <c r="F146" s="22">
        <f t="shared" si="4"/>
      </c>
      <c r="G146">
        <f t="shared" si="5"/>
        <v>7</v>
      </c>
    </row>
    <row r="147" spans="1:7" ht="29.25" customHeight="1">
      <c r="A147" s="124">
        <v>2012550</v>
      </c>
      <c r="B147" s="122" t="s">
        <v>148</v>
      </c>
      <c r="C147" s="120"/>
      <c r="D147" s="120"/>
      <c r="E147" s="85"/>
      <c r="F147" s="22">
        <f t="shared" si="4"/>
      </c>
      <c r="G147">
        <f t="shared" si="5"/>
        <v>7</v>
      </c>
    </row>
    <row r="148" spans="1:7" ht="29.25" customHeight="1">
      <c r="A148" s="124">
        <v>2012599</v>
      </c>
      <c r="B148" s="122" t="s">
        <v>224</v>
      </c>
      <c r="C148" s="120"/>
      <c r="D148" s="120"/>
      <c r="E148" s="85"/>
      <c r="F148" s="22">
        <f t="shared" si="4"/>
      </c>
      <c r="G148">
        <f t="shared" si="5"/>
        <v>7</v>
      </c>
    </row>
    <row r="149" spans="1:7" ht="29.25" customHeight="1">
      <c r="A149" s="124">
        <v>20126</v>
      </c>
      <c r="B149" s="119" t="s">
        <v>2105</v>
      </c>
      <c r="C149" s="120"/>
      <c r="D149" s="120">
        <f>SUM(D150:D154)</f>
        <v>0</v>
      </c>
      <c r="E149" s="85"/>
      <c r="F149" s="22">
        <f t="shared" si="4"/>
      </c>
      <c r="G149">
        <f t="shared" si="5"/>
        <v>5</v>
      </c>
    </row>
    <row r="150" spans="1:7" ht="29.25" customHeight="1">
      <c r="A150" s="124">
        <v>2012601</v>
      </c>
      <c r="B150" s="122" t="s">
        <v>139</v>
      </c>
      <c r="C150" s="120"/>
      <c r="D150" s="120"/>
      <c r="E150" s="85"/>
      <c r="F150" s="22">
        <f t="shared" si="4"/>
      </c>
      <c r="G150">
        <f t="shared" si="5"/>
        <v>7</v>
      </c>
    </row>
    <row r="151" spans="1:7" ht="29.25" customHeight="1">
      <c r="A151" s="124">
        <v>2012602</v>
      </c>
      <c r="B151" s="122" t="s">
        <v>140</v>
      </c>
      <c r="C151" s="120"/>
      <c r="D151" s="120"/>
      <c r="E151" s="85"/>
      <c r="F151" s="22">
        <f t="shared" si="4"/>
      </c>
      <c r="G151">
        <f t="shared" si="5"/>
        <v>7</v>
      </c>
    </row>
    <row r="152" spans="1:7" ht="29.25" customHeight="1">
      <c r="A152" s="124">
        <v>2012603</v>
      </c>
      <c r="B152" s="122" t="s">
        <v>141</v>
      </c>
      <c r="C152" s="120"/>
      <c r="D152" s="120"/>
      <c r="E152" s="85"/>
      <c r="F152" s="22">
        <f t="shared" si="4"/>
      </c>
      <c r="G152">
        <f t="shared" si="5"/>
        <v>7</v>
      </c>
    </row>
    <row r="153" spans="1:7" ht="29.25" customHeight="1">
      <c r="A153" s="124">
        <v>2012604</v>
      </c>
      <c r="B153" s="122" t="s">
        <v>226</v>
      </c>
      <c r="C153" s="120"/>
      <c r="D153" s="120"/>
      <c r="E153" s="85"/>
      <c r="F153" s="22">
        <f t="shared" si="4"/>
      </c>
      <c r="G153">
        <f t="shared" si="5"/>
        <v>7</v>
      </c>
    </row>
    <row r="154" spans="1:7" ht="29.25" customHeight="1">
      <c r="A154" s="124">
        <v>2012699</v>
      </c>
      <c r="B154" s="122" t="s">
        <v>227</v>
      </c>
      <c r="C154" s="120"/>
      <c r="D154" s="120"/>
      <c r="E154" s="85"/>
      <c r="F154" s="22">
        <f t="shared" si="4"/>
      </c>
      <c r="G154">
        <f t="shared" si="5"/>
        <v>7</v>
      </c>
    </row>
    <row r="155" spans="1:7" ht="29.25" customHeight="1">
      <c r="A155" s="118">
        <v>20128</v>
      </c>
      <c r="B155" s="119" t="s">
        <v>2106</v>
      </c>
      <c r="C155" s="120">
        <v>132</v>
      </c>
      <c r="D155" s="120">
        <f>SUM(D156:D161)</f>
        <v>134</v>
      </c>
      <c r="E155" s="85">
        <f>D155-C155</f>
        <v>2</v>
      </c>
      <c r="F155" s="22">
        <f t="shared" si="4"/>
        <v>1.5151515151515151</v>
      </c>
      <c r="G155">
        <f t="shared" si="5"/>
        <v>5</v>
      </c>
    </row>
    <row r="156" spans="1:7" ht="29.25" customHeight="1">
      <c r="A156" s="118">
        <v>2012801</v>
      </c>
      <c r="B156" s="122" t="s">
        <v>139</v>
      </c>
      <c r="C156" s="120">
        <v>132</v>
      </c>
      <c r="D156" s="123">
        <v>134</v>
      </c>
      <c r="E156" s="85">
        <f>D156-C156</f>
        <v>2</v>
      </c>
      <c r="F156" s="22">
        <f t="shared" si="4"/>
        <v>1.5151515151515151</v>
      </c>
      <c r="G156">
        <f t="shared" si="5"/>
        <v>7</v>
      </c>
    </row>
    <row r="157" spans="1:7" ht="29.25" customHeight="1">
      <c r="A157" s="118">
        <v>2012802</v>
      </c>
      <c r="B157" s="122" t="s">
        <v>140</v>
      </c>
      <c r="C157" s="120"/>
      <c r="D157" s="123"/>
      <c r="E157" s="85">
        <f>D157-C157</f>
        <v>0</v>
      </c>
      <c r="F157" s="22">
        <f t="shared" si="4"/>
      </c>
      <c r="G157">
        <f t="shared" si="5"/>
        <v>7</v>
      </c>
    </row>
    <row r="158" spans="1:7" ht="29.25" customHeight="1">
      <c r="A158" s="124">
        <v>2012803</v>
      </c>
      <c r="B158" s="122" t="s">
        <v>141</v>
      </c>
      <c r="C158" s="120"/>
      <c r="D158" s="125"/>
      <c r="E158" s="85"/>
      <c r="F158" s="22">
        <f t="shared" si="4"/>
      </c>
      <c r="G158">
        <f t="shared" si="5"/>
        <v>7</v>
      </c>
    </row>
    <row r="159" spans="1:7" ht="29.25" customHeight="1">
      <c r="A159" s="124">
        <v>2012804</v>
      </c>
      <c r="B159" s="122" t="s">
        <v>153</v>
      </c>
      <c r="C159" s="120"/>
      <c r="D159" s="125"/>
      <c r="E159" s="85"/>
      <c r="F159" s="22">
        <f t="shared" si="4"/>
      </c>
      <c r="G159">
        <f t="shared" si="5"/>
        <v>7</v>
      </c>
    </row>
    <row r="160" spans="1:7" ht="29.25" customHeight="1">
      <c r="A160" s="124">
        <v>2012850</v>
      </c>
      <c r="B160" s="122" t="s">
        <v>148</v>
      </c>
      <c r="C160" s="120"/>
      <c r="D160" s="125"/>
      <c r="E160" s="85"/>
      <c r="F160" s="22">
        <f t="shared" si="4"/>
      </c>
      <c r="G160">
        <f t="shared" si="5"/>
        <v>7</v>
      </c>
    </row>
    <row r="161" spans="1:7" ht="29.25" customHeight="1">
      <c r="A161" s="124">
        <v>2012899</v>
      </c>
      <c r="B161" s="122" t="s">
        <v>229</v>
      </c>
      <c r="C161" s="120"/>
      <c r="D161" s="125"/>
      <c r="E161" s="85"/>
      <c r="F161" s="22">
        <f t="shared" si="4"/>
      </c>
      <c r="G161">
        <f t="shared" si="5"/>
        <v>7</v>
      </c>
    </row>
    <row r="162" spans="1:7" ht="29.25" customHeight="1">
      <c r="A162" s="118">
        <v>20129</v>
      </c>
      <c r="B162" s="119" t="s">
        <v>2107</v>
      </c>
      <c r="C162" s="120">
        <v>630</v>
      </c>
      <c r="D162" s="120">
        <f>SUM(D163:D168)</f>
        <v>633</v>
      </c>
      <c r="E162" s="85">
        <f>D162-C162</f>
        <v>3</v>
      </c>
      <c r="F162" s="22">
        <f t="shared" si="4"/>
        <v>0.4761904761904762</v>
      </c>
      <c r="G162">
        <f t="shared" si="5"/>
        <v>5</v>
      </c>
    </row>
    <row r="163" spans="1:7" ht="29.25" customHeight="1">
      <c r="A163" s="118">
        <v>2012901</v>
      </c>
      <c r="B163" s="122" t="s">
        <v>139</v>
      </c>
      <c r="C163" s="120">
        <v>463</v>
      </c>
      <c r="D163" s="123">
        <v>478</v>
      </c>
      <c r="E163" s="85">
        <f>D163-C163</f>
        <v>15</v>
      </c>
      <c r="F163" s="22">
        <f t="shared" si="4"/>
        <v>3.2397408207343417</v>
      </c>
      <c r="G163">
        <f t="shared" si="5"/>
        <v>7</v>
      </c>
    </row>
    <row r="164" spans="1:7" ht="29.25" customHeight="1">
      <c r="A164" s="118">
        <v>2012902</v>
      </c>
      <c r="B164" s="122" t="s">
        <v>140</v>
      </c>
      <c r="C164" s="120">
        <v>40</v>
      </c>
      <c r="D164" s="123">
        <v>35</v>
      </c>
      <c r="E164" s="85">
        <f>D164-C164</f>
        <v>-5</v>
      </c>
      <c r="F164" s="22">
        <f t="shared" si="4"/>
        <v>-12.5</v>
      </c>
      <c r="G164">
        <f t="shared" si="5"/>
        <v>7</v>
      </c>
    </row>
    <row r="165" spans="1:7" ht="29.25" customHeight="1">
      <c r="A165" s="124">
        <v>2012903</v>
      </c>
      <c r="B165" s="122" t="s">
        <v>141</v>
      </c>
      <c r="C165" s="120"/>
      <c r="D165" s="125"/>
      <c r="E165" s="85"/>
      <c r="F165" s="22">
        <f t="shared" si="4"/>
      </c>
      <c r="G165">
        <f t="shared" si="5"/>
        <v>7</v>
      </c>
    </row>
    <row r="166" spans="1:7" ht="29.25" customHeight="1">
      <c r="A166" s="124">
        <v>2012906</v>
      </c>
      <c r="B166" s="122" t="s">
        <v>231</v>
      </c>
      <c r="C166" s="120"/>
      <c r="D166" s="125"/>
      <c r="E166" s="85"/>
      <c r="F166" s="22">
        <f t="shared" si="4"/>
      </c>
      <c r="G166">
        <f t="shared" si="5"/>
        <v>7</v>
      </c>
    </row>
    <row r="167" spans="1:7" ht="29.25" customHeight="1">
      <c r="A167" s="124">
        <v>2012950</v>
      </c>
      <c r="B167" s="122" t="s">
        <v>148</v>
      </c>
      <c r="C167" s="120"/>
      <c r="D167" s="125"/>
      <c r="E167" s="85"/>
      <c r="F167" s="22">
        <f t="shared" si="4"/>
      </c>
      <c r="G167">
        <f t="shared" si="5"/>
        <v>7</v>
      </c>
    </row>
    <row r="168" spans="1:7" ht="29.25" customHeight="1">
      <c r="A168" s="118">
        <v>2012999</v>
      </c>
      <c r="B168" s="122" t="s">
        <v>232</v>
      </c>
      <c r="C168" s="120">
        <v>127</v>
      </c>
      <c r="D168" s="123">
        <v>120</v>
      </c>
      <c r="E168" s="85">
        <f>D168-C168</f>
        <v>-7</v>
      </c>
      <c r="F168" s="22">
        <f t="shared" si="4"/>
        <v>-5.511811023622047</v>
      </c>
      <c r="G168">
        <f t="shared" si="5"/>
        <v>7</v>
      </c>
    </row>
    <row r="169" spans="1:7" ht="29.25" customHeight="1">
      <c r="A169" s="118">
        <v>20131</v>
      </c>
      <c r="B169" s="119" t="s">
        <v>2108</v>
      </c>
      <c r="C169" s="120">
        <v>1842</v>
      </c>
      <c r="D169" s="120">
        <f>SUM(D170:D175)</f>
        <v>1845</v>
      </c>
      <c r="E169" s="85">
        <f>D169-C169</f>
        <v>3</v>
      </c>
      <c r="F169" s="22">
        <f t="shared" si="4"/>
        <v>0.16286644951140067</v>
      </c>
      <c r="G169">
        <f t="shared" si="5"/>
        <v>5</v>
      </c>
    </row>
    <row r="170" spans="1:7" ht="29.25" customHeight="1">
      <c r="A170" s="118">
        <v>2013101</v>
      </c>
      <c r="B170" s="122" t="s">
        <v>139</v>
      </c>
      <c r="C170" s="120">
        <v>1601</v>
      </c>
      <c r="D170" s="123">
        <v>1621</v>
      </c>
      <c r="E170" s="85">
        <f>D170-C170</f>
        <v>20</v>
      </c>
      <c r="F170" s="22">
        <f t="shared" si="4"/>
        <v>1.2492192379762648</v>
      </c>
      <c r="G170">
        <f t="shared" si="5"/>
        <v>7</v>
      </c>
    </row>
    <row r="171" spans="1:7" ht="29.25" customHeight="1">
      <c r="A171" s="118">
        <v>2013102</v>
      </c>
      <c r="B171" s="122" t="s">
        <v>140</v>
      </c>
      <c r="C171" s="120">
        <v>241</v>
      </c>
      <c r="D171" s="123">
        <v>224</v>
      </c>
      <c r="E171" s="85">
        <f>D171-C171</f>
        <v>-17</v>
      </c>
      <c r="F171" s="22">
        <f t="shared" si="4"/>
        <v>-7.053941908713693</v>
      </c>
      <c r="G171">
        <f t="shared" si="5"/>
        <v>7</v>
      </c>
    </row>
    <row r="172" spans="1:7" ht="29.25" customHeight="1">
      <c r="A172" s="124">
        <v>2013103</v>
      </c>
      <c r="B172" s="122" t="s">
        <v>141</v>
      </c>
      <c r="C172" s="120"/>
      <c r="D172" s="125"/>
      <c r="E172" s="85"/>
      <c r="F172" s="22">
        <f t="shared" si="4"/>
      </c>
      <c r="G172">
        <f t="shared" si="5"/>
        <v>7</v>
      </c>
    </row>
    <row r="173" spans="1:7" ht="29.25" customHeight="1">
      <c r="A173" s="124">
        <v>2013105</v>
      </c>
      <c r="B173" s="122" t="s">
        <v>234</v>
      </c>
      <c r="C173" s="120"/>
      <c r="D173" s="125"/>
      <c r="E173" s="85"/>
      <c r="F173" s="22">
        <f t="shared" si="4"/>
      </c>
      <c r="G173">
        <f t="shared" si="5"/>
        <v>7</v>
      </c>
    </row>
    <row r="174" spans="1:7" ht="29.25" customHeight="1">
      <c r="A174" s="124">
        <v>2013150</v>
      </c>
      <c r="B174" s="122" t="s">
        <v>148</v>
      </c>
      <c r="C174" s="120"/>
      <c r="D174" s="125"/>
      <c r="E174" s="85"/>
      <c r="F174" s="22">
        <f t="shared" si="4"/>
      </c>
      <c r="G174">
        <f t="shared" si="5"/>
        <v>7</v>
      </c>
    </row>
    <row r="175" spans="1:7" ht="29.25" customHeight="1">
      <c r="A175" s="118">
        <v>2013199</v>
      </c>
      <c r="B175" s="122" t="s">
        <v>235</v>
      </c>
      <c r="C175" s="120"/>
      <c r="D175" s="123"/>
      <c r="E175" s="85">
        <f>D175-C175</f>
        <v>0</v>
      </c>
      <c r="F175" s="22">
        <f t="shared" si="4"/>
      </c>
      <c r="G175">
        <f t="shared" si="5"/>
        <v>7</v>
      </c>
    </row>
    <row r="176" spans="1:7" ht="29.25" customHeight="1">
      <c r="A176" s="118">
        <v>20132</v>
      </c>
      <c r="B176" s="119" t="s">
        <v>2109</v>
      </c>
      <c r="C176" s="120">
        <v>897</v>
      </c>
      <c r="D176" s="120">
        <f>SUM(D177:D182)</f>
        <v>900</v>
      </c>
      <c r="E176" s="85">
        <f>D176-C176</f>
        <v>3</v>
      </c>
      <c r="F176" s="22">
        <f t="shared" si="4"/>
        <v>0.33444816053511706</v>
      </c>
      <c r="G176">
        <f t="shared" si="5"/>
        <v>5</v>
      </c>
    </row>
    <row r="177" spans="1:7" ht="29.25" customHeight="1">
      <c r="A177" s="118">
        <v>2013201</v>
      </c>
      <c r="B177" s="122" t="s">
        <v>139</v>
      </c>
      <c r="C177" s="120">
        <v>610</v>
      </c>
      <c r="D177" s="123">
        <v>625</v>
      </c>
      <c r="E177" s="85">
        <f>D177-C177</f>
        <v>15</v>
      </c>
      <c r="F177" s="22">
        <f t="shared" si="4"/>
        <v>2.459016393442623</v>
      </c>
      <c r="G177">
        <f t="shared" si="5"/>
        <v>7</v>
      </c>
    </row>
    <row r="178" spans="1:7" ht="29.25" customHeight="1">
      <c r="A178" s="118">
        <v>2013202</v>
      </c>
      <c r="B178" s="122" t="s">
        <v>140</v>
      </c>
      <c r="C178" s="120">
        <v>272</v>
      </c>
      <c r="D178" s="123">
        <v>264</v>
      </c>
      <c r="E178" s="85">
        <f>D178-C178</f>
        <v>-8</v>
      </c>
      <c r="F178" s="22">
        <f t="shared" si="4"/>
        <v>-2.941176470588235</v>
      </c>
      <c r="G178">
        <f t="shared" si="5"/>
        <v>7</v>
      </c>
    </row>
    <row r="179" spans="1:7" ht="29.25" customHeight="1">
      <c r="A179" s="124">
        <v>2013203</v>
      </c>
      <c r="B179" s="122" t="s">
        <v>141</v>
      </c>
      <c r="C179" s="120"/>
      <c r="D179" s="125"/>
      <c r="E179" s="85"/>
      <c r="F179" s="22">
        <f t="shared" si="4"/>
      </c>
      <c r="G179">
        <f t="shared" si="5"/>
        <v>7</v>
      </c>
    </row>
    <row r="180" spans="1:7" ht="29.25" customHeight="1">
      <c r="A180" s="124">
        <v>2013204</v>
      </c>
      <c r="B180" s="122" t="s">
        <v>237</v>
      </c>
      <c r="C180" s="120"/>
      <c r="D180" s="125"/>
      <c r="E180" s="85"/>
      <c r="F180" s="22">
        <f t="shared" si="4"/>
      </c>
      <c r="G180">
        <f t="shared" si="5"/>
        <v>7</v>
      </c>
    </row>
    <row r="181" spans="1:7" ht="29.25" customHeight="1">
      <c r="A181" s="124">
        <v>2013250</v>
      </c>
      <c r="B181" s="122" t="s">
        <v>148</v>
      </c>
      <c r="C181" s="120"/>
      <c r="D181" s="125"/>
      <c r="E181" s="85"/>
      <c r="F181" s="22">
        <f t="shared" si="4"/>
      </c>
      <c r="G181">
        <f t="shared" si="5"/>
        <v>7</v>
      </c>
    </row>
    <row r="182" spans="1:7" ht="29.25" customHeight="1">
      <c r="A182" s="118">
        <v>2013299</v>
      </c>
      <c r="B182" s="122" t="s">
        <v>238</v>
      </c>
      <c r="C182" s="120">
        <v>15</v>
      </c>
      <c r="D182" s="123">
        <v>11</v>
      </c>
      <c r="E182" s="85">
        <f>D182-C182</f>
        <v>-4</v>
      </c>
      <c r="F182" s="22">
        <f t="shared" si="4"/>
        <v>-26.666666666666668</v>
      </c>
      <c r="G182">
        <f t="shared" si="5"/>
        <v>7</v>
      </c>
    </row>
    <row r="183" spans="1:7" ht="29.25" customHeight="1">
      <c r="A183" s="118">
        <v>20133</v>
      </c>
      <c r="B183" s="119" t="s">
        <v>2110</v>
      </c>
      <c r="C183" s="120">
        <v>571</v>
      </c>
      <c r="D183" s="120">
        <f>SUM(D184:D189)</f>
        <v>575</v>
      </c>
      <c r="E183" s="85">
        <f>D183-C183</f>
        <v>4</v>
      </c>
      <c r="F183" s="22">
        <f t="shared" si="4"/>
        <v>0.7005253940455342</v>
      </c>
      <c r="G183">
        <f t="shared" si="5"/>
        <v>5</v>
      </c>
    </row>
    <row r="184" spans="1:7" ht="29.25" customHeight="1">
      <c r="A184" s="118">
        <v>2013301</v>
      </c>
      <c r="B184" s="122" t="s">
        <v>139</v>
      </c>
      <c r="C184" s="120">
        <v>221</v>
      </c>
      <c r="D184" s="123">
        <v>242</v>
      </c>
      <c r="E184" s="85">
        <f>D184-C184</f>
        <v>21</v>
      </c>
      <c r="F184" s="22">
        <f t="shared" si="4"/>
        <v>9.502262443438914</v>
      </c>
      <c r="G184">
        <f t="shared" si="5"/>
        <v>7</v>
      </c>
    </row>
    <row r="185" spans="1:7" ht="29.25" customHeight="1">
      <c r="A185" s="118">
        <v>2013302</v>
      </c>
      <c r="B185" s="122" t="s">
        <v>140</v>
      </c>
      <c r="C185" s="120">
        <v>350</v>
      </c>
      <c r="D185" s="123">
        <v>333</v>
      </c>
      <c r="E185" s="85">
        <f>D185-C185</f>
        <v>-17</v>
      </c>
      <c r="F185" s="22">
        <f t="shared" si="4"/>
        <v>-4.857142857142857</v>
      </c>
      <c r="G185">
        <f t="shared" si="5"/>
        <v>7</v>
      </c>
    </row>
    <row r="186" spans="1:7" ht="29.25" customHeight="1">
      <c r="A186" s="124">
        <v>2013303</v>
      </c>
      <c r="B186" s="122" t="s">
        <v>141</v>
      </c>
      <c r="C186" s="120"/>
      <c r="D186" s="125"/>
      <c r="E186" s="85"/>
      <c r="F186" s="22">
        <f t="shared" si="4"/>
      </c>
      <c r="G186">
        <f t="shared" si="5"/>
        <v>7</v>
      </c>
    </row>
    <row r="187" spans="1:7" ht="29.25" customHeight="1">
      <c r="A187" s="124">
        <v>2013304</v>
      </c>
      <c r="B187" s="122" t="s">
        <v>240</v>
      </c>
      <c r="C187" s="120"/>
      <c r="D187" s="125"/>
      <c r="E187" s="85"/>
      <c r="F187" s="22">
        <f t="shared" si="4"/>
      </c>
      <c r="G187">
        <f t="shared" si="5"/>
        <v>7</v>
      </c>
    </row>
    <row r="188" spans="1:7" ht="29.25" customHeight="1">
      <c r="A188" s="124">
        <v>2013350</v>
      </c>
      <c r="B188" s="122" t="s">
        <v>148</v>
      </c>
      <c r="C188" s="120"/>
      <c r="D188" s="125"/>
      <c r="E188" s="85"/>
      <c r="F188" s="22">
        <f t="shared" si="4"/>
      </c>
      <c r="G188">
        <f t="shared" si="5"/>
        <v>7</v>
      </c>
    </row>
    <row r="189" spans="1:7" ht="29.25" customHeight="1">
      <c r="A189" s="118">
        <v>2013399</v>
      </c>
      <c r="B189" s="122" t="s">
        <v>241</v>
      </c>
      <c r="C189" s="120">
        <v>0</v>
      </c>
      <c r="D189" s="123"/>
      <c r="E189" s="85">
        <f>D189-C189</f>
        <v>0</v>
      </c>
      <c r="F189" s="22">
        <f t="shared" si="4"/>
      </c>
      <c r="G189">
        <f t="shared" si="5"/>
        <v>7</v>
      </c>
    </row>
    <row r="190" spans="1:7" ht="29.25" customHeight="1">
      <c r="A190" s="118">
        <v>20134</v>
      </c>
      <c r="B190" s="119" t="s">
        <v>2111</v>
      </c>
      <c r="C190" s="120">
        <v>130</v>
      </c>
      <c r="D190" s="120">
        <f>SUM(D191:D197)</f>
        <v>133</v>
      </c>
      <c r="E190" s="85">
        <f>D190-C190</f>
        <v>3</v>
      </c>
      <c r="F190" s="22">
        <f t="shared" si="4"/>
        <v>2.307692307692308</v>
      </c>
      <c r="G190">
        <f t="shared" si="5"/>
        <v>5</v>
      </c>
    </row>
    <row r="191" spans="1:7" ht="29.25" customHeight="1">
      <c r="A191" s="118">
        <v>2013401</v>
      </c>
      <c r="B191" s="122" t="s">
        <v>139</v>
      </c>
      <c r="C191" s="120">
        <v>117</v>
      </c>
      <c r="D191" s="123">
        <v>121</v>
      </c>
      <c r="E191" s="85">
        <f>D191-C191</f>
        <v>4</v>
      </c>
      <c r="F191" s="22">
        <f t="shared" si="4"/>
        <v>3.418803418803419</v>
      </c>
      <c r="G191">
        <f t="shared" si="5"/>
        <v>7</v>
      </c>
    </row>
    <row r="192" spans="1:7" ht="29.25" customHeight="1">
      <c r="A192" s="118">
        <v>2013402</v>
      </c>
      <c r="B192" s="122" t="s">
        <v>140</v>
      </c>
      <c r="C192" s="120">
        <v>5</v>
      </c>
      <c r="D192" s="123">
        <v>5</v>
      </c>
      <c r="E192" s="85">
        <f>D192-C192</f>
        <v>0</v>
      </c>
      <c r="F192" s="22">
        <f t="shared" si="4"/>
      </c>
      <c r="G192">
        <f t="shared" si="5"/>
        <v>7</v>
      </c>
    </row>
    <row r="193" spans="1:7" ht="29.25" customHeight="1">
      <c r="A193" s="124">
        <v>2013403</v>
      </c>
      <c r="B193" s="122" t="s">
        <v>141</v>
      </c>
      <c r="C193" s="120"/>
      <c r="D193" s="125"/>
      <c r="E193" s="85"/>
      <c r="F193" s="22">
        <f t="shared" si="4"/>
      </c>
      <c r="G193">
        <f t="shared" si="5"/>
        <v>7</v>
      </c>
    </row>
    <row r="194" spans="1:7" ht="29.25" customHeight="1">
      <c r="A194" s="118">
        <v>2013404</v>
      </c>
      <c r="B194" s="122" t="s">
        <v>243</v>
      </c>
      <c r="C194" s="120"/>
      <c r="D194" s="123"/>
      <c r="E194" s="85">
        <f>D194-C194</f>
        <v>0</v>
      </c>
      <c r="F194" s="22">
        <f t="shared" si="4"/>
      </c>
      <c r="G194">
        <f t="shared" si="5"/>
        <v>7</v>
      </c>
    </row>
    <row r="195" spans="1:7" ht="29.25" customHeight="1">
      <c r="A195" s="124">
        <v>2013405</v>
      </c>
      <c r="B195" s="122" t="s">
        <v>244</v>
      </c>
      <c r="C195" s="120">
        <v>2</v>
      </c>
      <c r="D195" s="125">
        <v>2</v>
      </c>
      <c r="E195" s="85"/>
      <c r="F195" s="22">
        <f t="shared" si="4"/>
      </c>
      <c r="G195">
        <f t="shared" si="5"/>
        <v>7</v>
      </c>
    </row>
    <row r="196" spans="1:7" ht="29.25" customHeight="1">
      <c r="A196" s="124">
        <v>2013450</v>
      </c>
      <c r="B196" s="122" t="s">
        <v>148</v>
      </c>
      <c r="C196" s="120"/>
      <c r="D196" s="125"/>
      <c r="E196" s="85"/>
      <c r="F196" s="22">
        <f t="shared" si="4"/>
      </c>
      <c r="G196">
        <f t="shared" si="5"/>
        <v>7</v>
      </c>
    </row>
    <row r="197" spans="1:7" ht="29.25" customHeight="1">
      <c r="A197" s="118">
        <v>2013499</v>
      </c>
      <c r="B197" s="122" t="s">
        <v>245</v>
      </c>
      <c r="C197" s="120">
        <v>6</v>
      </c>
      <c r="D197" s="123">
        <v>5</v>
      </c>
      <c r="E197" s="85">
        <f>D197-C197</f>
        <v>-1</v>
      </c>
      <c r="F197" s="22">
        <f t="shared" si="4"/>
        <v>-16.666666666666664</v>
      </c>
      <c r="G197">
        <f t="shared" si="5"/>
        <v>7</v>
      </c>
    </row>
    <row r="198" spans="1:7" ht="29.25" customHeight="1">
      <c r="A198" s="118">
        <v>20135</v>
      </c>
      <c r="B198" s="119" t="s">
        <v>2112</v>
      </c>
      <c r="C198" s="120">
        <f>SUM(C199:C203)</f>
        <v>0</v>
      </c>
      <c r="D198" s="120">
        <f>SUM(D199:D203)</f>
        <v>0</v>
      </c>
      <c r="E198" s="85">
        <f>D198-C198</f>
        <v>0</v>
      </c>
      <c r="F198" s="22">
        <f aca="true" t="shared" si="6" ref="F198:F261">IF(AND((D198-C198)&lt;&gt;0,C198&lt;&gt;0),(D198-C198)/C198*100,"")</f>
      </c>
      <c r="G198">
        <f t="shared" si="5"/>
        <v>5</v>
      </c>
    </row>
    <row r="199" spans="1:7" ht="29.25" customHeight="1">
      <c r="A199" s="124">
        <v>2013501</v>
      </c>
      <c r="B199" s="122" t="s">
        <v>139</v>
      </c>
      <c r="C199" s="120"/>
      <c r="D199" s="120"/>
      <c r="E199" s="85"/>
      <c r="F199" s="22">
        <f t="shared" si="6"/>
      </c>
      <c r="G199">
        <f aca="true" t="shared" si="7" ref="G199:G262">LEN(A199)</f>
        <v>7</v>
      </c>
    </row>
    <row r="200" spans="1:7" ht="29.25" customHeight="1">
      <c r="A200" s="118">
        <v>2013502</v>
      </c>
      <c r="B200" s="122" t="s">
        <v>140</v>
      </c>
      <c r="C200" s="120"/>
      <c r="D200" s="120">
        <v>0</v>
      </c>
      <c r="E200" s="85">
        <f>D200-C200</f>
        <v>0</v>
      </c>
      <c r="F200" s="22">
        <f t="shared" si="6"/>
      </c>
      <c r="G200">
        <f t="shared" si="7"/>
        <v>7</v>
      </c>
    </row>
    <row r="201" spans="1:7" ht="29.25" customHeight="1">
      <c r="A201" s="124">
        <v>2013503</v>
      </c>
      <c r="B201" s="122" t="s">
        <v>141</v>
      </c>
      <c r="C201" s="120"/>
      <c r="D201" s="120"/>
      <c r="E201" s="85"/>
      <c r="F201" s="22">
        <f t="shared" si="6"/>
      </c>
      <c r="G201">
        <f t="shared" si="7"/>
        <v>7</v>
      </c>
    </row>
    <row r="202" spans="1:7" ht="29.25" customHeight="1">
      <c r="A202" s="124">
        <v>2013550</v>
      </c>
      <c r="B202" s="122" t="s">
        <v>148</v>
      </c>
      <c r="C202" s="120"/>
      <c r="D202" s="120"/>
      <c r="E202" s="85"/>
      <c r="F202" s="22">
        <f t="shared" si="6"/>
      </c>
      <c r="G202">
        <f t="shared" si="7"/>
        <v>7</v>
      </c>
    </row>
    <row r="203" spans="1:7" ht="29.25" customHeight="1">
      <c r="A203" s="124">
        <v>2013599</v>
      </c>
      <c r="B203" s="122" t="s">
        <v>247</v>
      </c>
      <c r="C203" s="120"/>
      <c r="D203" s="120"/>
      <c r="E203" s="85"/>
      <c r="F203" s="22">
        <f t="shared" si="6"/>
      </c>
      <c r="G203">
        <f t="shared" si="7"/>
        <v>7</v>
      </c>
    </row>
    <row r="204" spans="1:7" ht="29.25" customHeight="1">
      <c r="A204" s="118">
        <v>20136</v>
      </c>
      <c r="B204" s="119" t="s">
        <v>2113</v>
      </c>
      <c r="C204" s="120">
        <f>SUM(C205:C209)</f>
        <v>2</v>
      </c>
      <c r="D204" s="120">
        <f>SUM(D205:D209)</f>
        <v>5</v>
      </c>
      <c r="E204" s="85">
        <f>D204-C204</f>
        <v>3</v>
      </c>
      <c r="F204" s="22">
        <f t="shared" si="6"/>
        <v>150</v>
      </c>
      <c r="G204">
        <f t="shared" si="7"/>
        <v>5</v>
      </c>
    </row>
    <row r="205" spans="1:7" ht="29.25" customHeight="1">
      <c r="A205" s="124">
        <v>2013601</v>
      </c>
      <c r="B205" s="122" t="s">
        <v>139</v>
      </c>
      <c r="C205" s="120"/>
      <c r="D205" s="120"/>
      <c r="E205" s="85"/>
      <c r="F205" s="22">
        <f t="shared" si="6"/>
      </c>
      <c r="G205">
        <f t="shared" si="7"/>
        <v>7</v>
      </c>
    </row>
    <row r="206" spans="1:7" ht="29.25" customHeight="1">
      <c r="A206" s="124">
        <v>2013602</v>
      </c>
      <c r="B206" s="122" t="s">
        <v>140</v>
      </c>
      <c r="C206" s="120"/>
      <c r="D206" s="120"/>
      <c r="E206" s="85"/>
      <c r="F206" s="22">
        <f t="shared" si="6"/>
      </c>
      <c r="G206">
        <f t="shared" si="7"/>
        <v>7</v>
      </c>
    </row>
    <row r="207" spans="1:7" ht="29.25" customHeight="1">
      <c r="A207" s="124">
        <v>2013603</v>
      </c>
      <c r="B207" s="122" t="s">
        <v>141</v>
      </c>
      <c r="C207" s="120"/>
      <c r="D207" s="120"/>
      <c r="E207" s="85"/>
      <c r="F207" s="22">
        <f t="shared" si="6"/>
      </c>
      <c r="G207">
        <f t="shared" si="7"/>
        <v>7</v>
      </c>
    </row>
    <row r="208" spans="1:7" ht="29.25" customHeight="1">
      <c r="A208" s="124">
        <v>2013650</v>
      </c>
      <c r="B208" s="122" t="s">
        <v>148</v>
      </c>
      <c r="C208" s="120"/>
      <c r="D208" s="120"/>
      <c r="E208" s="85"/>
      <c r="F208" s="22">
        <f t="shared" si="6"/>
      </c>
      <c r="G208">
        <f t="shared" si="7"/>
        <v>7</v>
      </c>
    </row>
    <row r="209" spans="1:7" ht="29.25" customHeight="1">
      <c r="A209" s="118">
        <v>2013699</v>
      </c>
      <c r="B209" s="122" t="s">
        <v>249</v>
      </c>
      <c r="C209" s="120">
        <v>2</v>
      </c>
      <c r="D209" s="120">
        <v>5</v>
      </c>
      <c r="E209" s="85">
        <f>D209-C209</f>
        <v>3</v>
      </c>
      <c r="F209" s="22">
        <f t="shared" si="6"/>
        <v>150</v>
      </c>
      <c r="G209">
        <f t="shared" si="7"/>
        <v>7</v>
      </c>
    </row>
    <row r="210" spans="1:7" ht="29.25" customHeight="1">
      <c r="A210" s="124">
        <v>20137</v>
      </c>
      <c r="B210" s="119" t="s">
        <v>2114</v>
      </c>
      <c r="C210" s="120">
        <f>SUM(C211:C216)</f>
        <v>0</v>
      </c>
      <c r="D210" s="120">
        <f>SUM(D211:D216)</f>
        <v>0</v>
      </c>
      <c r="E210" s="85"/>
      <c r="F210" s="22">
        <f t="shared" si="6"/>
      </c>
      <c r="G210">
        <f t="shared" si="7"/>
        <v>5</v>
      </c>
    </row>
    <row r="211" spans="1:7" ht="29.25" customHeight="1">
      <c r="A211" s="124">
        <v>2013701</v>
      </c>
      <c r="B211" s="122" t="s">
        <v>139</v>
      </c>
      <c r="C211" s="120"/>
      <c r="D211" s="120"/>
      <c r="E211" s="85"/>
      <c r="F211" s="22">
        <f t="shared" si="6"/>
      </c>
      <c r="G211">
        <f t="shared" si="7"/>
        <v>7</v>
      </c>
    </row>
    <row r="212" spans="1:7" ht="29.25" customHeight="1">
      <c r="A212" s="124">
        <v>2013702</v>
      </c>
      <c r="B212" s="122" t="s">
        <v>140</v>
      </c>
      <c r="C212" s="120"/>
      <c r="D212" s="120"/>
      <c r="E212" s="85"/>
      <c r="F212" s="22">
        <f t="shared" si="6"/>
      </c>
      <c r="G212">
        <f t="shared" si="7"/>
        <v>7</v>
      </c>
    </row>
    <row r="213" spans="1:7" ht="29.25" customHeight="1">
      <c r="A213" s="124">
        <v>2013703</v>
      </c>
      <c r="B213" s="122" t="s">
        <v>141</v>
      </c>
      <c r="C213" s="120"/>
      <c r="D213" s="120"/>
      <c r="E213" s="85"/>
      <c r="F213" s="22">
        <f t="shared" si="6"/>
      </c>
      <c r="G213">
        <f t="shared" si="7"/>
        <v>7</v>
      </c>
    </row>
    <row r="214" spans="1:7" ht="29.25" customHeight="1">
      <c r="A214" s="124">
        <v>2013704</v>
      </c>
      <c r="B214" s="122" t="s">
        <v>251</v>
      </c>
      <c r="C214" s="120"/>
      <c r="D214" s="120"/>
      <c r="E214" s="85"/>
      <c r="F214" s="22">
        <f t="shared" si="6"/>
      </c>
      <c r="G214">
        <f t="shared" si="7"/>
        <v>7</v>
      </c>
    </row>
    <row r="215" spans="1:7" ht="29.25" customHeight="1">
      <c r="A215" s="124">
        <v>2013750</v>
      </c>
      <c r="B215" s="122" t="s">
        <v>148</v>
      </c>
      <c r="C215" s="120"/>
      <c r="D215" s="120"/>
      <c r="E215" s="85"/>
      <c r="F215" s="22">
        <f t="shared" si="6"/>
      </c>
      <c r="G215">
        <f t="shared" si="7"/>
        <v>7</v>
      </c>
    </row>
    <row r="216" spans="1:7" ht="29.25" customHeight="1">
      <c r="A216" s="124">
        <v>2013799</v>
      </c>
      <c r="B216" s="122" t="s">
        <v>252</v>
      </c>
      <c r="C216" s="120"/>
      <c r="D216" s="120"/>
      <c r="E216" s="85"/>
      <c r="F216" s="22">
        <f t="shared" si="6"/>
      </c>
      <c r="G216">
        <f t="shared" si="7"/>
        <v>7</v>
      </c>
    </row>
    <row r="217" spans="1:7" ht="29.25" customHeight="1">
      <c r="A217" s="118">
        <v>20138</v>
      </c>
      <c r="B217" s="119" t="s">
        <v>2115</v>
      </c>
      <c r="C217" s="120">
        <v>867</v>
      </c>
      <c r="D217" s="120">
        <f>SUM(D218:D231)</f>
        <v>870</v>
      </c>
      <c r="E217" s="85">
        <f>D217-C217</f>
        <v>3</v>
      </c>
      <c r="F217" s="22">
        <f t="shared" si="6"/>
        <v>0.34602076124567477</v>
      </c>
      <c r="G217">
        <f t="shared" si="7"/>
        <v>5</v>
      </c>
    </row>
    <row r="218" spans="1:7" ht="29.25" customHeight="1">
      <c r="A218" s="118">
        <v>2013801</v>
      </c>
      <c r="B218" s="122" t="s">
        <v>139</v>
      </c>
      <c r="C218" s="120">
        <v>792</v>
      </c>
      <c r="D218" s="123">
        <v>798</v>
      </c>
      <c r="E218" s="85">
        <f>D218-C218</f>
        <v>6</v>
      </c>
      <c r="F218" s="22">
        <f t="shared" si="6"/>
        <v>0.7575757575757576</v>
      </c>
      <c r="G218">
        <f t="shared" si="7"/>
        <v>7</v>
      </c>
    </row>
    <row r="219" spans="1:7" ht="29.25" customHeight="1">
      <c r="A219" s="118">
        <v>2013802</v>
      </c>
      <c r="B219" s="122" t="s">
        <v>140</v>
      </c>
      <c r="C219" s="120">
        <v>54</v>
      </c>
      <c r="D219" s="123">
        <v>52</v>
      </c>
      <c r="E219" s="85">
        <f>D219-C219</f>
        <v>-2</v>
      </c>
      <c r="F219" s="22">
        <f t="shared" si="6"/>
        <v>-3.7037037037037033</v>
      </c>
      <c r="G219">
        <f t="shared" si="7"/>
        <v>7</v>
      </c>
    </row>
    <row r="220" spans="1:7" ht="29.25" customHeight="1">
      <c r="A220" s="124">
        <v>2013803</v>
      </c>
      <c r="B220" s="122" t="s">
        <v>141</v>
      </c>
      <c r="C220" s="120"/>
      <c r="D220" s="125"/>
      <c r="E220" s="85"/>
      <c r="F220" s="22">
        <f t="shared" si="6"/>
      </c>
      <c r="G220">
        <f t="shared" si="7"/>
        <v>7</v>
      </c>
    </row>
    <row r="221" spans="1:7" ht="29.25" customHeight="1">
      <c r="A221" s="124">
        <v>2013804</v>
      </c>
      <c r="B221" s="122" t="s">
        <v>254</v>
      </c>
      <c r="C221" s="120"/>
      <c r="D221" s="125"/>
      <c r="E221" s="85"/>
      <c r="F221" s="22">
        <f t="shared" si="6"/>
      </c>
      <c r="G221">
        <f t="shared" si="7"/>
        <v>7</v>
      </c>
    </row>
    <row r="222" spans="1:7" ht="29.25" customHeight="1">
      <c r="A222" s="118">
        <v>2013805</v>
      </c>
      <c r="B222" s="122" t="s">
        <v>255</v>
      </c>
      <c r="C222" s="120"/>
      <c r="D222" s="123"/>
      <c r="E222" s="85">
        <f>D222-C222</f>
        <v>0</v>
      </c>
      <c r="F222" s="22">
        <f t="shared" si="6"/>
      </c>
      <c r="G222">
        <f t="shared" si="7"/>
        <v>7</v>
      </c>
    </row>
    <row r="223" spans="1:7" ht="29.25" customHeight="1">
      <c r="A223" s="124">
        <v>2013808</v>
      </c>
      <c r="B223" s="122" t="s">
        <v>180</v>
      </c>
      <c r="C223" s="120"/>
      <c r="D223" s="125"/>
      <c r="E223" s="85"/>
      <c r="F223" s="22">
        <f t="shared" si="6"/>
      </c>
      <c r="G223">
        <f t="shared" si="7"/>
        <v>7</v>
      </c>
    </row>
    <row r="224" spans="1:7" ht="29.25" customHeight="1">
      <c r="A224" s="124">
        <v>2013810</v>
      </c>
      <c r="B224" s="122" t="s">
        <v>256</v>
      </c>
      <c r="C224" s="120"/>
      <c r="D224" s="125"/>
      <c r="E224" s="85"/>
      <c r="F224" s="22">
        <f t="shared" si="6"/>
      </c>
      <c r="G224">
        <f t="shared" si="7"/>
        <v>7</v>
      </c>
    </row>
    <row r="225" spans="1:7" ht="29.25" customHeight="1">
      <c r="A225" s="124">
        <v>2013812</v>
      </c>
      <c r="B225" s="122" t="s">
        <v>257</v>
      </c>
      <c r="C225" s="120"/>
      <c r="D225" s="125"/>
      <c r="E225" s="85"/>
      <c r="F225" s="22">
        <f t="shared" si="6"/>
      </c>
      <c r="G225">
        <f t="shared" si="7"/>
        <v>7</v>
      </c>
    </row>
    <row r="226" spans="1:7" ht="29.25" customHeight="1">
      <c r="A226" s="124">
        <v>2013813</v>
      </c>
      <c r="B226" s="122" t="s">
        <v>258</v>
      </c>
      <c r="C226" s="120"/>
      <c r="D226" s="125"/>
      <c r="E226" s="85"/>
      <c r="F226" s="22">
        <f t="shared" si="6"/>
      </c>
      <c r="G226">
        <f t="shared" si="7"/>
        <v>7</v>
      </c>
    </row>
    <row r="227" spans="1:7" ht="29.25" customHeight="1">
      <c r="A227" s="124">
        <v>2013814</v>
      </c>
      <c r="B227" s="122" t="s">
        <v>259</v>
      </c>
      <c r="C227" s="120"/>
      <c r="D227" s="125"/>
      <c r="E227" s="85"/>
      <c r="F227" s="22">
        <f t="shared" si="6"/>
      </c>
      <c r="G227">
        <f t="shared" si="7"/>
        <v>7</v>
      </c>
    </row>
    <row r="228" spans="1:7" ht="29.25" customHeight="1">
      <c r="A228" s="124">
        <v>2013815</v>
      </c>
      <c r="B228" s="122" t="s">
        <v>260</v>
      </c>
      <c r="C228" s="120"/>
      <c r="D228" s="125"/>
      <c r="E228" s="85"/>
      <c r="F228" s="22">
        <f t="shared" si="6"/>
      </c>
      <c r="G228">
        <f t="shared" si="7"/>
        <v>7</v>
      </c>
    </row>
    <row r="229" spans="1:7" ht="29.25" customHeight="1">
      <c r="A229" s="118">
        <v>2013816</v>
      </c>
      <c r="B229" s="122" t="s">
        <v>261</v>
      </c>
      <c r="C229" s="120">
        <v>15</v>
      </c>
      <c r="D229" s="123">
        <v>15</v>
      </c>
      <c r="E229" s="85">
        <f>D229-C229</f>
        <v>0</v>
      </c>
      <c r="F229" s="22">
        <f t="shared" si="6"/>
      </c>
      <c r="G229">
        <f t="shared" si="7"/>
        <v>7</v>
      </c>
    </row>
    <row r="230" spans="1:7" ht="29.25" customHeight="1">
      <c r="A230" s="124">
        <v>2013850</v>
      </c>
      <c r="B230" s="122" t="s">
        <v>148</v>
      </c>
      <c r="C230" s="120"/>
      <c r="D230" s="125"/>
      <c r="E230" s="85"/>
      <c r="F230" s="22">
        <f t="shared" si="6"/>
      </c>
      <c r="G230">
        <f t="shared" si="7"/>
        <v>7</v>
      </c>
    </row>
    <row r="231" spans="1:7" ht="29.25" customHeight="1">
      <c r="A231" s="118">
        <v>2013899</v>
      </c>
      <c r="B231" s="122" t="s">
        <v>262</v>
      </c>
      <c r="C231" s="120">
        <v>6</v>
      </c>
      <c r="D231" s="123">
        <v>5</v>
      </c>
      <c r="E231" s="85">
        <f>D231-C231</f>
        <v>-1</v>
      </c>
      <c r="F231" s="22">
        <f t="shared" si="6"/>
        <v>-16.666666666666664</v>
      </c>
      <c r="G231">
        <f t="shared" si="7"/>
        <v>7</v>
      </c>
    </row>
    <row r="232" spans="1:7" ht="29.25" customHeight="1">
      <c r="A232" s="118">
        <v>20199</v>
      </c>
      <c r="B232" s="119" t="s">
        <v>2116</v>
      </c>
      <c r="C232" s="120">
        <v>11513</v>
      </c>
      <c r="D232" s="120">
        <f>SUM(D233:D234)</f>
        <v>11520</v>
      </c>
      <c r="E232" s="85">
        <f>D232-C232</f>
        <v>7</v>
      </c>
      <c r="F232" s="22">
        <f t="shared" si="6"/>
        <v>0.06080083384000695</v>
      </c>
      <c r="G232">
        <f t="shared" si="7"/>
        <v>5</v>
      </c>
    </row>
    <row r="233" spans="1:7" ht="29.25" customHeight="1">
      <c r="A233" s="124">
        <v>2019901</v>
      </c>
      <c r="B233" s="122" t="s">
        <v>264</v>
      </c>
      <c r="C233" s="120">
        <v>910</v>
      </c>
      <c r="D233" s="120">
        <v>900</v>
      </c>
      <c r="E233" s="85"/>
      <c r="F233" s="22">
        <f t="shared" si="6"/>
        <v>-1.098901098901099</v>
      </c>
      <c r="G233">
        <f t="shared" si="7"/>
        <v>7</v>
      </c>
    </row>
    <row r="234" spans="1:7" ht="29.25" customHeight="1">
      <c r="A234" s="118">
        <v>2019999</v>
      </c>
      <c r="B234" s="122" t="s">
        <v>265</v>
      </c>
      <c r="C234" s="120">
        <v>10603</v>
      </c>
      <c r="D234" s="123">
        <v>10620</v>
      </c>
      <c r="E234" s="85">
        <f>D234-C234</f>
        <v>17</v>
      </c>
      <c r="F234" s="22">
        <f t="shared" si="6"/>
        <v>0.16033198151466566</v>
      </c>
      <c r="G234">
        <f t="shared" si="7"/>
        <v>7</v>
      </c>
    </row>
    <row r="235" spans="1:7" ht="29.25" customHeight="1">
      <c r="A235" s="124">
        <v>202</v>
      </c>
      <c r="B235" s="119" t="s">
        <v>2117</v>
      </c>
      <c r="C235" s="120">
        <v>0</v>
      </c>
      <c r="D235" s="120">
        <f>D236+D243+D246+D249+D255+D260+D262+D267+D273</f>
        <v>0</v>
      </c>
      <c r="E235" s="85"/>
      <c r="F235" s="22">
        <f t="shared" si="6"/>
      </c>
      <c r="G235">
        <f t="shared" si="7"/>
        <v>3</v>
      </c>
    </row>
    <row r="236" spans="1:7" ht="29.25" customHeight="1">
      <c r="A236" s="124">
        <v>20201</v>
      </c>
      <c r="B236" s="119" t="s">
        <v>2118</v>
      </c>
      <c r="C236" s="120"/>
      <c r="D236" s="120">
        <f>SUM(D237:D242)</f>
        <v>0</v>
      </c>
      <c r="E236" s="85"/>
      <c r="F236" s="22">
        <f t="shared" si="6"/>
      </c>
      <c r="G236">
        <f t="shared" si="7"/>
        <v>5</v>
      </c>
    </row>
    <row r="237" spans="1:7" ht="29.25" customHeight="1">
      <c r="A237" s="124">
        <v>2020101</v>
      </c>
      <c r="B237" s="122" t="s">
        <v>139</v>
      </c>
      <c r="C237" s="120"/>
      <c r="D237" s="120"/>
      <c r="E237" s="85"/>
      <c r="F237" s="22">
        <f t="shared" si="6"/>
      </c>
      <c r="G237">
        <f t="shared" si="7"/>
        <v>7</v>
      </c>
    </row>
    <row r="238" spans="1:7" ht="29.25" customHeight="1">
      <c r="A238" s="124">
        <v>2020102</v>
      </c>
      <c r="B238" s="122" t="s">
        <v>140</v>
      </c>
      <c r="C238" s="120"/>
      <c r="D238" s="120"/>
      <c r="E238" s="85"/>
      <c r="F238" s="22">
        <f t="shared" si="6"/>
      </c>
      <c r="G238">
        <f t="shared" si="7"/>
        <v>7</v>
      </c>
    </row>
    <row r="239" spans="1:7" ht="29.25" customHeight="1">
      <c r="A239" s="124">
        <v>2020103</v>
      </c>
      <c r="B239" s="122" t="s">
        <v>141</v>
      </c>
      <c r="C239" s="120"/>
      <c r="D239" s="120"/>
      <c r="E239" s="85"/>
      <c r="F239" s="22">
        <f t="shared" si="6"/>
      </c>
      <c r="G239">
        <f t="shared" si="7"/>
        <v>7</v>
      </c>
    </row>
    <row r="240" spans="1:7" ht="29.25" customHeight="1">
      <c r="A240" s="124">
        <v>2020104</v>
      </c>
      <c r="B240" s="122" t="s">
        <v>234</v>
      </c>
      <c r="C240" s="120"/>
      <c r="D240" s="120"/>
      <c r="E240" s="85"/>
      <c r="F240" s="22">
        <f t="shared" si="6"/>
      </c>
      <c r="G240">
        <f t="shared" si="7"/>
        <v>7</v>
      </c>
    </row>
    <row r="241" spans="1:7" ht="29.25" customHeight="1">
      <c r="A241" s="124">
        <v>2020150</v>
      </c>
      <c r="B241" s="122" t="s">
        <v>148</v>
      </c>
      <c r="C241" s="120"/>
      <c r="D241" s="120"/>
      <c r="E241" s="85"/>
      <c r="F241" s="22">
        <f t="shared" si="6"/>
      </c>
      <c r="G241">
        <f t="shared" si="7"/>
        <v>7</v>
      </c>
    </row>
    <row r="242" spans="1:7" ht="29.25" customHeight="1">
      <c r="A242" s="124">
        <v>2020199</v>
      </c>
      <c r="B242" s="122" t="s">
        <v>268</v>
      </c>
      <c r="C242" s="120"/>
      <c r="D242" s="120"/>
      <c r="E242" s="85"/>
      <c r="F242" s="22">
        <f t="shared" si="6"/>
      </c>
      <c r="G242">
        <f t="shared" si="7"/>
        <v>7</v>
      </c>
    </row>
    <row r="243" spans="1:7" ht="29.25" customHeight="1">
      <c r="A243" s="124">
        <v>20202</v>
      </c>
      <c r="B243" s="119" t="s">
        <v>2119</v>
      </c>
      <c r="C243" s="120"/>
      <c r="D243" s="120">
        <f>SUM(D244:D245)</f>
        <v>0</v>
      </c>
      <c r="E243" s="85"/>
      <c r="F243" s="22">
        <f t="shared" si="6"/>
      </c>
      <c r="G243">
        <f t="shared" si="7"/>
        <v>5</v>
      </c>
    </row>
    <row r="244" spans="1:7" ht="29.25" customHeight="1">
      <c r="A244" s="124">
        <v>2020201</v>
      </c>
      <c r="B244" s="122" t="s">
        <v>270</v>
      </c>
      <c r="C244" s="120"/>
      <c r="D244" s="120"/>
      <c r="E244" s="85"/>
      <c r="F244" s="22">
        <f t="shared" si="6"/>
      </c>
      <c r="G244">
        <f t="shared" si="7"/>
        <v>7</v>
      </c>
    </row>
    <row r="245" spans="1:7" ht="29.25" customHeight="1">
      <c r="A245" s="124">
        <v>2020202</v>
      </c>
      <c r="B245" s="122" t="s">
        <v>271</v>
      </c>
      <c r="C245" s="120"/>
      <c r="D245" s="120"/>
      <c r="E245" s="85"/>
      <c r="F245" s="22">
        <f t="shared" si="6"/>
      </c>
      <c r="G245">
        <f t="shared" si="7"/>
        <v>7</v>
      </c>
    </row>
    <row r="246" spans="1:7" ht="29.25" customHeight="1">
      <c r="A246" s="124">
        <v>20203</v>
      </c>
      <c r="B246" s="119" t="s">
        <v>2120</v>
      </c>
      <c r="C246" s="120"/>
      <c r="D246" s="120">
        <f>SUM(D247:D248)</f>
        <v>0</v>
      </c>
      <c r="E246" s="85"/>
      <c r="F246" s="22">
        <f t="shared" si="6"/>
      </c>
      <c r="G246">
        <f t="shared" si="7"/>
        <v>5</v>
      </c>
    </row>
    <row r="247" spans="1:7" ht="29.25" customHeight="1">
      <c r="A247" s="124">
        <v>2020304</v>
      </c>
      <c r="B247" s="122" t="s">
        <v>273</v>
      </c>
      <c r="C247" s="120"/>
      <c r="D247" s="120"/>
      <c r="E247" s="85"/>
      <c r="F247" s="22">
        <f t="shared" si="6"/>
      </c>
      <c r="G247">
        <f t="shared" si="7"/>
        <v>7</v>
      </c>
    </row>
    <row r="248" spans="1:7" ht="29.25" customHeight="1">
      <c r="A248" s="124">
        <v>2020306</v>
      </c>
      <c r="B248" s="122" t="s">
        <v>274</v>
      </c>
      <c r="C248" s="120"/>
      <c r="D248" s="120"/>
      <c r="E248" s="85"/>
      <c r="F248" s="22">
        <f t="shared" si="6"/>
      </c>
      <c r="G248">
        <f t="shared" si="7"/>
        <v>7</v>
      </c>
    </row>
    <row r="249" spans="1:7" ht="29.25" customHeight="1">
      <c r="A249" s="124">
        <v>20204</v>
      </c>
      <c r="B249" s="119" t="s">
        <v>2121</v>
      </c>
      <c r="C249" s="120"/>
      <c r="D249" s="120">
        <f>SUM(D250:D254)</f>
        <v>0</v>
      </c>
      <c r="E249" s="85"/>
      <c r="F249" s="22">
        <f t="shared" si="6"/>
      </c>
      <c r="G249">
        <f t="shared" si="7"/>
        <v>5</v>
      </c>
    </row>
    <row r="250" spans="1:7" ht="29.25" customHeight="1">
      <c r="A250" s="124">
        <v>2020401</v>
      </c>
      <c r="B250" s="122" t="s">
        <v>276</v>
      </c>
      <c r="C250" s="120"/>
      <c r="D250" s="120"/>
      <c r="E250" s="85"/>
      <c r="F250" s="22">
        <f t="shared" si="6"/>
      </c>
      <c r="G250">
        <f t="shared" si="7"/>
        <v>7</v>
      </c>
    </row>
    <row r="251" spans="1:7" ht="29.25" customHeight="1">
      <c r="A251" s="124">
        <v>2020402</v>
      </c>
      <c r="B251" s="122" t="s">
        <v>277</v>
      </c>
      <c r="C251" s="120"/>
      <c r="D251" s="120"/>
      <c r="E251" s="85"/>
      <c r="F251" s="22">
        <f t="shared" si="6"/>
      </c>
      <c r="G251">
        <f t="shared" si="7"/>
        <v>7</v>
      </c>
    </row>
    <row r="252" spans="1:7" ht="29.25" customHeight="1">
      <c r="A252" s="124">
        <v>2020403</v>
      </c>
      <c r="B252" s="122" t="s">
        <v>278</v>
      </c>
      <c r="C252" s="120"/>
      <c r="D252" s="120"/>
      <c r="E252" s="85"/>
      <c r="F252" s="22">
        <f t="shared" si="6"/>
      </c>
      <c r="G252">
        <f t="shared" si="7"/>
        <v>7</v>
      </c>
    </row>
    <row r="253" spans="1:7" ht="29.25" customHeight="1">
      <c r="A253" s="124">
        <v>2020404</v>
      </c>
      <c r="B253" s="122" t="s">
        <v>279</v>
      </c>
      <c r="C253" s="120"/>
      <c r="D253" s="120"/>
      <c r="E253" s="85"/>
      <c r="F253" s="22">
        <f t="shared" si="6"/>
      </c>
      <c r="G253">
        <f t="shared" si="7"/>
        <v>7</v>
      </c>
    </row>
    <row r="254" spans="1:7" ht="30" customHeight="1">
      <c r="A254" s="124">
        <v>2020499</v>
      </c>
      <c r="B254" s="122" t="s">
        <v>280</v>
      </c>
      <c r="C254" s="120"/>
      <c r="D254" s="120"/>
      <c r="E254" s="85"/>
      <c r="F254" s="22">
        <f t="shared" si="6"/>
      </c>
      <c r="G254">
        <f t="shared" si="7"/>
        <v>7</v>
      </c>
    </row>
    <row r="255" spans="1:7" ht="30" customHeight="1">
      <c r="A255" s="124">
        <v>20205</v>
      </c>
      <c r="B255" s="119" t="s">
        <v>2122</v>
      </c>
      <c r="C255" s="120"/>
      <c r="D255" s="120">
        <f>SUM(D256:D259)</f>
        <v>0</v>
      </c>
      <c r="E255" s="85"/>
      <c r="F255" s="22">
        <f t="shared" si="6"/>
      </c>
      <c r="G255">
        <f t="shared" si="7"/>
        <v>5</v>
      </c>
    </row>
    <row r="256" spans="1:7" ht="30" customHeight="1">
      <c r="A256" s="124">
        <v>2020503</v>
      </c>
      <c r="B256" s="122" t="s">
        <v>282</v>
      </c>
      <c r="C256" s="120"/>
      <c r="D256" s="120"/>
      <c r="E256" s="85"/>
      <c r="F256" s="22">
        <f t="shared" si="6"/>
      </c>
      <c r="G256">
        <f t="shared" si="7"/>
        <v>7</v>
      </c>
    </row>
    <row r="257" spans="1:7" ht="30" customHeight="1">
      <c r="A257" s="124">
        <v>2020504</v>
      </c>
      <c r="B257" s="122" t="s">
        <v>283</v>
      </c>
      <c r="C257" s="120"/>
      <c r="D257" s="120"/>
      <c r="E257" s="85"/>
      <c r="F257" s="22">
        <f t="shared" si="6"/>
      </c>
      <c r="G257">
        <f t="shared" si="7"/>
        <v>7</v>
      </c>
    </row>
    <row r="258" spans="1:7" ht="30" customHeight="1">
      <c r="A258" s="124">
        <v>2020505</v>
      </c>
      <c r="B258" s="122" t="s">
        <v>284</v>
      </c>
      <c r="C258" s="120"/>
      <c r="D258" s="120"/>
      <c r="E258" s="85"/>
      <c r="F258" s="22">
        <f t="shared" si="6"/>
      </c>
      <c r="G258">
        <f t="shared" si="7"/>
        <v>7</v>
      </c>
    </row>
    <row r="259" spans="1:7" ht="30" customHeight="1">
      <c r="A259" s="124">
        <v>2020599</v>
      </c>
      <c r="B259" s="122" t="s">
        <v>285</v>
      </c>
      <c r="C259" s="120"/>
      <c r="D259" s="120"/>
      <c r="E259" s="85"/>
      <c r="F259" s="22">
        <f t="shared" si="6"/>
      </c>
      <c r="G259">
        <f t="shared" si="7"/>
        <v>7</v>
      </c>
    </row>
    <row r="260" spans="1:7" ht="30" customHeight="1">
      <c r="A260" s="124">
        <v>20206</v>
      </c>
      <c r="B260" s="119" t="s">
        <v>2123</v>
      </c>
      <c r="C260" s="120"/>
      <c r="D260" s="120">
        <f>D261</f>
        <v>0</v>
      </c>
      <c r="E260" s="85"/>
      <c r="F260" s="22">
        <f t="shared" si="6"/>
      </c>
      <c r="G260">
        <f t="shared" si="7"/>
        <v>5</v>
      </c>
    </row>
    <row r="261" spans="1:7" ht="30" customHeight="1">
      <c r="A261" s="124">
        <v>2020601</v>
      </c>
      <c r="B261" s="122" t="s">
        <v>287</v>
      </c>
      <c r="C261" s="120"/>
      <c r="D261" s="120"/>
      <c r="E261" s="85"/>
      <c r="F261" s="22">
        <f t="shared" si="6"/>
      </c>
      <c r="G261">
        <f t="shared" si="7"/>
        <v>7</v>
      </c>
    </row>
    <row r="262" spans="1:7" ht="29.25" customHeight="1">
      <c r="A262" s="124">
        <v>20207</v>
      </c>
      <c r="B262" s="119" t="s">
        <v>2124</v>
      </c>
      <c r="C262" s="120"/>
      <c r="D262" s="120">
        <f>SUM(D263:D266)</f>
        <v>0</v>
      </c>
      <c r="E262" s="85"/>
      <c r="F262" s="22">
        <f aca="true" t="shared" si="8" ref="F262:F325">IF(AND((D262-C262)&lt;&gt;0,C262&lt;&gt;0),(D262-C262)/C262*100,"")</f>
      </c>
      <c r="G262">
        <f t="shared" si="7"/>
        <v>5</v>
      </c>
    </row>
    <row r="263" spans="1:7" ht="29.25" customHeight="1">
      <c r="A263" s="124">
        <v>2020701</v>
      </c>
      <c r="B263" s="122" t="s">
        <v>289</v>
      </c>
      <c r="C263" s="120"/>
      <c r="D263" s="120"/>
      <c r="E263" s="85"/>
      <c r="F263" s="22">
        <f t="shared" si="8"/>
      </c>
      <c r="G263">
        <f aca="true" t="shared" si="9" ref="G263:G326">LEN(A263)</f>
        <v>7</v>
      </c>
    </row>
    <row r="264" spans="1:7" ht="29.25" customHeight="1">
      <c r="A264" s="124">
        <v>2020702</v>
      </c>
      <c r="B264" s="122" t="s">
        <v>290</v>
      </c>
      <c r="C264" s="120"/>
      <c r="D264" s="120"/>
      <c r="E264" s="85"/>
      <c r="F264" s="22">
        <f t="shared" si="8"/>
      </c>
      <c r="G264">
        <f t="shared" si="9"/>
        <v>7</v>
      </c>
    </row>
    <row r="265" spans="1:7" ht="29.25" customHeight="1">
      <c r="A265" s="124">
        <v>2020703</v>
      </c>
      <c r="B265" s="122" t="s">
        <v>291</v>
      </c>
      <c r="C265" s="120"/>
      <c r="D265" s="120"/>
      <c r="E265" s="85"/>
      <c r="F265" s="22">
        <f t="shared" si="8"/>
      </c>
      <c r="G265">
        <f t="shared" si="9"/>
        <v>7</v>
      </c>
    </row>
    <row r="266" spans="1:7" ht="29.25" customHeight="1">
      <c r="A266" s="124">
        <v>2020799</v>
      </c>
      <c r="B266" s="122" t="s">
        <v>292</v>
      </c>
      <c r="C266" s="120"/>
      <c r="D266" s="120"/>
      <c r="E266" s="85"/>
      <c r="F266" s="22">
        <f t="shared" si="8"/>
      </c>
      <c r="G266">
        <f t="shared" si="9"/>
        <v>7</v>
      </c>
    </row>
    <row r="267" spans="1:7" ht="29.25" customHeight="1">
      <c r="A267" s="124">
        <v>20208</v>
      </c>
      <c r="B267" s="119" t="s">
        <v>2125</v>
      </c>
      <c r="C267" s="120"/>
      <c r="D267" s="120">
        <f>SUM(D268:D272)</f>
        <v>0</v>
      </c>
      <c r="E267" s="85"/>
      <c r="F267" s="22">
        <f t="shared" si="8"/>
      </c>
      <c r="G267">
        <f t="shared" si="9"/>
        <v>5</v>
      </c>
    </row>
    <row r="268" spans="1:7" ht="29.25" customHeight="1">
      <c r="A268" s="124">
        <v>2020801</v>
      </c>
      <c r="B268" s="122" t="s">
        <v>139</v>
      </c>
      <c r="C268" s="120"/>
      <c r="D268" s="120"/>
      <c r="E268" s="85"/>
      <c r="F268" s="22">
        <f t="shared" si="8"/>
      </c>
      <c r="G268">
        <f t="shared" si="9"/>
        <v>7</v>
      </c>
    </row>
    <row r="269" spans="1:7" ht="29.25" customHeight="1">
      <c r="A269" s="124">
        <v>2020802</v>
      </c>
      <c r="B269" s="122" t="s">
        <v>140</v>
      </c>
      <c r="C269" s="120"/>
      <c r="D269" s="120"/>
      <c r="E269" s="85"/>
      <c r="F269" s="22">
        <f t="shared" si="8"/>
      </c>
      <c r="G269">
        <f t="shared" si="9"/>
        <v>7</v>
      </c>
    </row>
    <row r="270" spans="1:7" ht="29.25" customHeight="1">
      <c r="A270" s="124">
        <v>2020803</v>
      </c>
      <c r="B270" s="122" t="s">
        <v>141</v>
      </c>
      <c r="C270" s="120"/>
      <c r="D270" s="120"/>
      <c r="E270" s="85"/>
      <c r="F270" s="22">
        <f t="shared" si="8"/>
      </c>
      <c r="G270">
        <f t="shared" si="9"/>
        <v>7</v>
      </c>
    </row>
    <row r="271" spans="1:7" ht="31.5" customHeight="1">
      <c r="A271" s="124">
        <v>2020850</v>
      </c>
      <c r="B271" s="122" t="s">
        <v>148</v>
      </c>
      <c r="C271" s="120"/>
      <c r="D271" s="120"/>
      <c r="E271" s="85"/>
      <c r="F271" s="22">
        <f t="shared" si="8"/>
      </c>
      <c r="G271">
        <f t="shared" si="9"/>
        <v>7</v>
      </c>
    </row>
    <row r="272" spans="1:7" ht="31.5" customHeight="1">
      <c r="A272" s="124">
        <v>2020899</v>
      </c>
      <c r="B272" s="122" t="s">
        <v>294</v>
      </c>
      <c r="C272" s="120"/>
      <c r="D272" s="120"/>
      <c r="E272" s="85"/>
      <c r="F272" s="22">
        <f t="shared" si="8"/>
      </c>
      <c r="G272">
        <f t="shared" si="9"/>
        <v>7</v>
      </c>
    </row>
    <row r="273" spans="1:7" ht="31.5" customHeight="1">
      <c r="A273" s="124">
        <v>20299</v>
      </c>
      <c r="B273" s="119" t="s">
        <v>2126</v>
      </c>
      <c r="C273" s="126"/>
      <c r="D273" s="126">
        <f aca="true" t="shared" si="10" ref="D273:D278">D274</f>
        <v>0</v>
      </c>
      <c r="E273" s="85"/>
      <c r="F273" s="22">
        <f t="shared" si="8"/>
      </c>
      <c r="G273">
        <f t="shared" si="9"/>
        <v>5</v>
      </c>
    </row>
    <row r="274" spans="1:7" ht="29.25" customHeight="1">
      <c r="A274" s="124">
        <v>2029999</v>
      </c>
      <c r="B274" s="119" t="s">
        <v>2127</v>
      </c>
      <c r="C274" s="120"/>
      <c r="D274" s="120">
        <v>0</v>
      </c>
      <c r="E274" s="85"/>
      <c r="F274" s="22">
        <f t="shared" si="8"/>
      </c>
      <c r="G274">
        <f t="shared" si="9"/>
        <v>7</v>
      </c>
    </row>
    <row r="275" spans="1:7" ht="29.25" customHeight="1">
      <c r="A275" s="118">
        <v>203</v>
      </c>
      <c r="B275" s="119" t="s">
        <v>297</v>
      </c>
      <c r="C275" s="121">
        <v>207</v>
      </c>
      <c r="D275" s="121">
        <f>D276+D278+D280+D282+D292</f>
        <v>225</v>
      </c>
      <c r="E275" s="85">
        <f>D275-C275</f>
        <v>18</v>
      </c>
      <c r="F275" s="22">
        <f t="shared" si="8"/>
        <v>8.695652173913043</v>
      </c>
      <c r="G275">
        <f t="shared" si="9"/>
        <v>3</v>
      </c>
    </row>
    <row r="276" spans="1:7" ht="29.25" customHeight="1">
      <c r="A276" s="124">
        <v>20301</v>
      </c>
      <c r="B276" s="119" t="s">
        <v>2128</v>
      </c>
      <c r="C276" s="120"/>
      <c r="D276" s="120">
        <f t="shared" si="10"/>
        <v>0</v>
      </c>
      <c r="E276" s="85"/>
      <c r="F276" s="22">
        <f t="shared" si="8"/>
      </c>
      <c r="G276">
        <f t="shared" si="9"/>
        <v>5</v>
      </c>
    </row>
    <row r="277" spans="1:7" ht="29.25" customHeight="1">
      <c r="A277" s="124">
        <v>2030101</v>
      </c>
      <c r="B277" s="122" t="s">
        <v>299</v>
      </c>
      <c r="C277" s="120"/>
      <c r="D277" s="120"/>
      <c r="E277" s="85"/>
      <c r="F277" s="22">
        <f t="shared" si="8"/>
      </c>
      <c r="G277">
        <f t="shared" si="9"/>
        <v>7</v>
      </c>
    </row>
    <row r="278" spans="1:7" ht="29.25" customHeight="1">
      <c r="A278" s="124">
        <v>20304</v>
      </c>
      <c r="B278" s="119" t="s">
        <v>2129</v>
      </c>
      <c r="C278" s="120"/>
      <c r="D278" s="120">
        <f t="shared" si="10"/>
        <v>0</v>
      </c>
      <c r="E278" s="85"/>
      <c r="F278" s="22">
        <f t="shared" si="8"/>
      </c>
      <c r="G278">
        <f t="shared" si="9"/>
        <v>5</v>
      </c>
    </row>
    <row r="279" spans="1:7" ht="29.25" customHeight="1">
      <c r="A279" s="124">
        <v>2030401</v>
      </c>
      <c r="B279" s="122" t="s">
        <v>301</v>
      </c>
      <c r="C279" s="120"/>
      <c r="D279" s="120"/>
      <c r="E279" s="85"/>
      <c r="F279" s="22">
        <f t="shared" si="8"/>
      </c>
      <c r="G279">
        <f t="shared" si="9"/>
        <v>7</v>
      </c>
    </row>
    <row r="280" spans="1:7" ht="29.25" customHeight="1">
      <c r="A280" s="124">
        <v>20305</v>
      </c>
      <c r="B280" s="119" t="s">
        <v>2130</v>
      </c>
      <c r="C280" s="120"/>
      <c r="D280" s="120">
        <f>D281</f>
        <v>0</v>
      </c>
      <c r="E280" s="85"/>
      <c r="F280" s="22">
        <f t="shared" si="8"/>
      </c>
      <c r="G280">
        <f t="shared" si="9"/>
        <v>5</v>
      </c>
    </row>
    <row r="281" spans="1:7" ht="29.25" customHeight="1">
      <c r="A281" s="124">
        <v>2030501</v>
      </c>
      <c r="B281" s="122" t="s">
        <v>303</v>
      </c>
      <c r="C281" s="120"/>
      <c r="D281" s="120"/>
      <c r="E281" s="85"/>
      <c r="F281" s="22">
        <f t="shared" si="8"/>
      </c>
      <c r="G281">
        <f t="shared" si="9"/>
        <v>7</v>
      </c>
    </row>
    <row r="282" spans="1:7" ht="29.25" customHeight="1">
      <c r="A282" s="118">
        <v>20306</v>
      </c>
      <c r="B282" s="119" t="s">
        <v>2131</v>
      </c>
      <c r="C282" s="120">
        <v>139</v>
      </c>
      <c r="D282" s="120">
        <f>SUM(D283:D291)</f>
        <v>145</v>
      </c>
      <c r="E282" s="85">
        <f>D282-C282</f>
        <v>6</v>
      </c>
      <c r="F282" s="22">
        <f t="shared" si="8"/>
        <v>4.316546762589928</v>
      </c>
      <c r="G282">
        <f t="shared" si="9"/>
        <v>5</v>
      </c>
    </row>
    <row r="283" spans="1:7" ht="29.25" customHeight="1">
      <c r="A283" s="118">
        <v>2030601</v>
      </c>
      <c r="B283" s="122" t="s">
        <v>305</v>
      </c>
      <c r="C283" s="120">
        <v>51</v>
      </c>
      <c r="D283" s="123">
        <v>54</v>
      </c>
      <c r="E283" s="85">
        <f>D283-C283</f>
        <v>3</v>
      </c>
      <c r="F283" s="22">
        <f t="shared" si="8"/>
        <v>5.88235294117647</v>
      </c>
      <c r="G283">
        <f t="shared" si="9"/>
        <v>7</v>
      </c>
    </row>
    <row r="284" spans="1:7" ht="29.25" customHeight="1">
      <c r="A284" s="124">
        <v>2030602</v>
      </c>
      <c r="B284" s="122" t="s">
        <v>306</v>
      </c>
      <c r="C284" s="120"/>
      <c r="D284" s="125"/>
      <c r="E284" s="85"/>
      <c r="F284" s="22">
        <f t="shared" si="8"/>
      </c>
      <c r="G284">
        <f t="shared" si="9"/>
        <v>7</v>
      </c>
    </row>
    <row r="285" spans="1:7" ht="29.25" customHeight="1">
      <c r="A285" s="118">
        <v>2030603</v>
      </c>
      <c r="B285" s="122" t="s">
        <v>307</v>
      </c>
      <c r="C285" s="120"/>
      <c r="D285" s="123"/>
      <c r="E285" s="85">
        <f>D285-C285</f>
        <v>0</v>
      </c>
      <c r="F285" s="22">
        <f t="shared" si="8"/>
      </c>
      <c r="G285">
        <f t="shared" si="9"/>
        <v>7</v>
      </c>
    </row>
    <row r="286" spans="1:7" ht="29.25" customHeight="1">
      <c r="A286" s="124">
        <v>2030604</v>
      </c>
      <c r="B286" s="122" t="s">
        <v>308</v>
      </c>
      <c r="C286" s="120"/>
      <c r="D286" s="125"/>
      <c r="E286" s="85"/>
      <c r="F286" s="22">
        <f t="shared" si="8"/>
      </c>
      <c r="G286">
        <f t="shared" si="9"/>
        <v>7</v>
      </c>
    </row>
    <row r="287" spans="1:7" ht="29.25" customHeight="1">
      <c r="A287" s="124">
        <v>2030605</v>
      </c>
      <c r="B287" s="122" t="s">
        <v>309</v>
      </c>
      <c r="C287" s="120"/>
      <c r="D287" s="127"/>
      <c r="E287" s="85"/>
      <c r="F287" s="22">
        <f t="shared" si="8"/>
      </c>
      <c r="G287">
        <f t="shared" si="9"/>
        <v>7</v>
      </c>
    </row>
    <row r="288" spans="1:7" ht="29.25" customHeight="1">
      <c r="A288" s="124">
        <v>2030606</v>
      </c>
      <c r="B288" s="122" t="s">
        <v>310</v>
      </c>
      <c r="C288" s="120"/>
      <c r="D288" s="127"/>
      <c r="E288" s="85"/>
      <c r="F288" s="22">
        <f t="shared" si="8"/>
      </c>
      <c r="G288">
        <f t="shared" si="9"/>
        <v>7</v>
      </c>
    </row>
    <row r="289" spans="1:7" ht="29.25" customHeight="1">
      <c r="A289" s="118">
        <v>2030607</v>
      </c>
      <c r="B289" s="122" t="s">
        <v>311</v>
      </c>
      <c r="C289" s="120">
        <v>88</v>
      </c>
      <c r="D289" s="123">
        <v>91</v>
      </c>
      <c r="E289" s="85">
        <f>D289-C289</f>
        <v>3</v>
      </c>
      <c r="F289" s="22">
        <f t="shared" si="8"/>
        <v>3.4090909090909087</v>
      </c>
      <c r="G289">
        <f t="shared" si="9"/>
        <v>7</v>
      </c>
    </row>
    <row r="290" spans="1:7" ht="29.25" customHeight="1">
      <c r="A290" s="124">
        <v>2030608</v>
      </c>
      <c r="B290" s="122" t="s">
        <v>312</v>
      </c>
      <c r="C290" s="120"/>
      <c r="D290" s="120"/>
      <c r="E290" s="85"/>
      <c r="F290" s="22">
        <f t="shared" si="8"/>
      </c>
      <c r="G290">
        <f t="shared" si="9"/>
        <v>7</v>
      </c>
    </row>
    <row r="291" spans="1:7" ht="29.25" customHeight="1">
      <c r="A291" s="118">
        <v>2030699</v>
      </c>
      <c r="B291" s="122" t="s">
        <v>313</v>
      </c>
      <c r="C291" s="120"/>
      <c r="D291" s="120"/>
      <c r="E291" s="85">
        <f aca="true" t="shared" si="11" ref="E291:E300">D291-C291</f>
        <v>0</v>
      </c>
      <c r="F291" s="22">
        <f t="shared" si="8"/>
      </c>
      <c r="G291">
        <f t="shared" si="9"/>
        <v>7</v>
      </c>
    </row>
    <row r="292" spans="1:7" ht="29.25" customHeight="1">
      <c r="A292" s="118">
        <v>20399</v>
      </c>
      <c r="B292" s="119" t="s">
        <v>2132</v>
      </c>
      <c r="C292" s="120">
        <v>68</v>
      </c>
      <c r="D292" s="120">
        <f>D293</f>
        <v>80</v>
      </c>
      <c r="E292" s="85">
        <f t="shared" si="11"/>
        <v>12</v>
      </c>
      <c r="F292" s="22">
        <f t="shared" si="8"/>
        <v>17.647058823529413</v>
      </c>
      <c r="G292">
        <f t="shared" si="9"/>
        <v>5</v>
      </c>
    </row>
    <row r="293" spans="1:7" ht="29.25" customHeight="1">
      <c r="A293" s="118">
        <v>2039999</v>
      </c>
      <c r="B293" s="122" t="s">
        <v>315</v>
      </c>
      <c r="C293" s="120">
        <v>68</v>
      </c>
      <c r="D293" s="123">
        <v>80</v>
      </c>
      <c r="E293" s="85">
        <f t="shared" si="11"/>
        <v>12</v>
      </c>
      <c r="F293" s="22">
        <f t="shared" si="8"/>
        <v>17.647058823529413</v>
      </c>
      <c r="G293">
        <f t="shared" si="9"/>
        <v>7</v>
      </c>
    </row>
    <row r="294" spans="1:7" ht="29.25" customHeight="1">
      <c r="A294" s="118">
        <v>204</v>
      </c>
      <c r="B294" s="119" t="s">
        <v>316</v>
      </c>
      <c r="C294" s="120">
        <v>5685</v>
      </c>
      <c r="D294" s="120">
        <f>D295+D298+D309+D316+D324+D333+D347+D357+D367+D375+D381</f>
        <v>5750</v>
      </c>
      <c r="E294" s="85">
        <f t="shared" si="11"/>
        <v>65</v>
      </c>
      <c r="F294" s="22">
        <f t="shared" si="8"/>
        <v>1.1433597185576077</v>
      </c>
      <c r="G294">
        <f t="shared" si="9"/>
        <v>3</v>
      </c>
    </row>
    <row r="295" spans="1:7" ht="29.25" customHeight="1">
      <c r="A295" s="118">
        <v>20401</v>
      </c>
      <c r="B295" s="119" t="s">
        <v>2133</v>
      </c>
      <c r="C295" s="120"/>
      <c r="D295" s="120"/>
      <c r="E295" s="85">
        <f t="shared" si="11"/>
        <v>0</v>
      </c>
      <c r="F295" s="22">
        <f t="shared" si="8"/>
      </c>
      <c r="G295">
        <f t="shared" si="9"/>
        <v>5</v>
      </c>
    </row>
    <row r="296" spans="1:7" ht="29.25" customHeight="1">
      <c r="A296" s="118">
        <v>2040101</v>
      </c>
      <c r="B296" s="122" t="s">
        <v>318</v>
      </c>
      <c r="C296" s="120"/>
      <c r="D296" s="123"/>
      <c r="E296" s="85">
        <f t="shared" si="11"/>
        <v>0</v>
      </c>
      <c r="F296" s="22">
        <f t="shared" si="8"/>
      </c>
      <c r="G296">
        <f t="shared" si="9"/>
        <v>7</v>
      </c>
    </row>
    <row r="297" spans="1:7" ht="29.25" customHeight="1">
      <c r="A297" s="118">
        <v>2040199</v>
      </c>
      <c r="B297" s="122" t="s">
        <v>319</v>
      </c>
      <c r="C297" s="120"/>
      <c r="D297" s="123"/>
      <c r="E297" s="85">
        <f t="shared" si="11"/>
        <v>0</v>
      </c>
      <c r="F297" s="22">
        <f t="shared" si="8"/>
      </c>
      <c r="G297">
        <f t="shared" si="9"/>
        <v>7</v>
      </c>
    </row>
    <row r="298" spans="1:7" ht="29.25" customHeight="1">
      <c r="A298" s="118">
        <v>20402</v>
      </c>
      <c r="B298" s="119" t="s">
        <v>2134</v>
      </c>
      <c r="C298" s="120">
        <v>4755</v>
      </c>
      <c r="D298" s="120">
        <f>SUM(D299:D308)</f>
        <v>4780</v>
      </c>
      <c r="E298" s="85">
        <f t="shared" si="11"/>
        <v>25</v>
      </c>
      <c r="F298" s="22">
        <f t="shared" si="8"/>
        <v>0.5257623554153523</v>
      </c>
      <c r="G298">
        <f t="shared" si="9"/>
        <v>5</v>
      </c>
    </row>
    <row r="299" spans="1:7" ht="29.25" customHeight="1">
      <c r="A299" s="118">
        <v>2040201</v>
      </c>
      <c r="B299" s="122" t="s">
        <v>139</v>
      </c>
      <c r="C299" s="120">
        <v>3979</v>
      </c>
      <c r="D299" s="123">
        <v>4021</v>
      </c>
      <c r="E299" s="85">
        <f t="shared" si="11"/>
        <v>42</v>
      </c>
      <c r="F299" s="22">
        <f t="shared" si="8"/>
        <v>1.0555415933651673</v>
      </c>
      <c r="G299">
        <f t="shared" si="9"/>
        <v>7</v>
      </c>
    </row>
    <row r="300" spans="1:7" ht="29.25" customHeight="1">
      <c r="A300" s="118">
        <v>2040202</v>
      </c>
      <c r="B300" s="122" t="s">
        <v>140</v>
      </c>
      <c r="C300" s="120">
        <v>153</v>
      </c>
      <c r="D300" s="123">
        <v>135</v>
      </c>
      <c r="E300" s="85">
        <f t="shared" si="11"/>
        <v>-18</v>
      </c>
      <c r="F300" s="22">
        <f t="shared" si="8"/>
        <v>-11.76470588235294</v>
      </c>
      <c r="G300">
        <f t="shared" si="9"/>
        <v>7</v>
      </c>
    </row>
    <row r="301" spans="1:7" ht="29.25" customHeight="1">
      <c r="A301" s="124">
        <v>2040203</v>
      </c>
      <c r="B301" s="122" t="s">
        <v>141</v>
      </c>
      <c r="C301" s="120"/>
      <c r="D301" s="125"/>
      <c r="E301" s="85"/>
      <c r="F301" s="22">
        <f t="shared" si="8"/>
      </c>
      <c r="G301">
        <f t="shared" si="9"/>
        <v>7</v>
      </c>
    </row>
    <row r="302" spans="1:7" ht="29.25" customHeight="1">
      <c r="A302" s="118">
        <v>2040219</v>
      </c>
      <c r="B302" s="128" t="s">
        <v>180</v>
      </c>
      <c r="C302" s="121">
        <v>76</v>
      </c>
      <c r="D302" s="123">
        <v>72</v>
      </c>
      <c r="E302" s="85">
        <f>D302-C302</f>
        <v>-4</v>
      </c>
      <c r="F302" s="22">
        <f t="shared" si="8"/>
        <v>-5.263157894736842</v>
      </c>
      <c r="G302">
        <f t="shared" si="9"/>
        <v>7</v>
      </c>
    </row>
    <row r="303" spans="1:7" ht="29.25" customHeight="1">
      <c r="A303" s="118">
        <v>2040220</v>
      </c>
      <c r="B303" s="122" t="s">
        <v>321</v>
      </c>
      <c r="C303" s="120">
        <v>340</v>
      </c>
      <c r="D303" s="123">
        <v>342</v>
      </c>
      <c r="E303" s="85">
        <f>D303-C303</f>
        <v>2</v>
      </c>
      <c r="F303" s="22">
        <f t="shared" si="8"/>
        <v>0.5882352941176471</v>
      </c>
      <c r="G303">
        <f t="shared" si="9"/>
        <v>7</v>
      </c>
    </row>
    <row r="304" spans="1:7" ht="29.25" customHeight="1">
      <c r="A304" s="118">
        <v>2040221</v>
      </c>
      <c r="B304" s="122" t="s">
        <v>322</v>
      </c>
      <c r="C304" s="120">
        <v>95</v>
      </c>
      <c r="D304" s="123">
        <v>98</v>
      </c>
      <c r="E304" s="85">
        <f>D304-C304</f>
        <v>3</v>
      </c>
      <c r="F304" s="22">
        <f t="shared" si="8"/>
        <v>3.1578947368421053</v>
      </c>
      <c r="G304">
        <f t="shared" si="9"/>
        <v>7</v>
      </c>
    </row>
    <row r="305" spans="1:7" ht="29.25" customHeight="1">
      <c r="A305" s="124">
        <v>2040222</v>
      </c>
      <c r="B305" s="122" t="s">
        <v>323</v>
      </c>
      <c r="C305" s="120"/>
      <c r="D305" s="125"/>
      <c r="E305" s="85"/>
      <c r="F305" s="22">
        <f t="shared" si="8"/>
      </c>
      <c r="G305">
        <f t="shared" si="9"/>
        <v>7</v>
      </c>
    </row>
    <row r="306" spans="1:7" ht="29.25" customHeight="1">
      <c r="A306" s="124">
        <v>2040223</v>
      </c>
      <c r="B306" s="122" t="s">
        <v>324</v>
      </c>
      <c r="C306" s="120"/>
      <c r="D306" s="125"/>
      <c r="E306" s="85"/>
      <c r="F306" s="22">
        <f t="shared" si="8"/>
      </c>
      <c r="G306">
        <f t="shared" si="9"/>
        <v>7</v>
      </c>
    </row>
    <row r="307" spans="1:7" ht="29.25" customHeight="1">
      <c r="A307" s="124">
        <v>2040250</v>
      </c>
      <c r="B307" s="122" t="s">
        <v>148</v>
      </c>
      <c r="C307" s="120"/>
      <c r="D307" s="125"/>
      <c r="E307" s="85"/>
      <c r="F307" s="22">
        <f t="shared" si="8"/>
      </c>
      <c r="G307">
        <f t="shared" si="9"/>
        <v>7</v>
      </c>
    </row>
    <row r="308" spans="1:7" ht="29.25" customHeight="1">
      <c r="A308" s="118">
        <v>2040299</v>
      </c>
      <c r="B308" s="122" t="s">
        <v>325</v>
      </c>
      <c r="C308" s="120">
        <v>112</v>
      </c>
      <c r="D308" s="123">
        <v>112</v>
      </c>
      <c r="E308" s="85">
        <f>D308-C308</f>
        <v>0</v>
      </c>
      <c r="F308" s="22">
        <f t="shared" si="8"/>
      </c>
      <c r="G308">
        <f t="shared" si="9"/>
        <v>7</v>
      </c>
    </row>
    <row r="309" spans="1:7" ht="29.25" customHeight="1">
      <c r="A309" s="124">
        <v>20403</v>
      </c>
      <c r="B309" s="119" t="s">
        <v>2135</v>
      </c>
      <c r="C309" s="120"/>
      <c r="D309" s="120">
        <f>SUM(D310:D315)</f>
        <v>0</v>
      </c>
      <c r="E309" s="85"/>
      <c r="F309" s="22">
        <f t="shared" si="8"/>
      </c>
      <c r="G309">
        <f t="shared" si="9"/>
        <v>5</v>
      </c>
    </row>
    <row r="310" spans="1:7" ht="29.25" customHeight="1">
      <c r="A310" s="124">
        <v>2040301</v>
      </c>
      <c r="B310" s="122" t="s">
        <v>139</v>
      </c>
      <c r="C310" s="120"/>
      <c r="D310" s="120"/>
      <c r="E310" s="85"/>
      <c r="F310" s="22">
        <f t="shared" si="8"/>
      </c>
      <c r="G310">
        <f t="shared" si="9"/>
        <v>7</v>
      </c>
    </row>
    <row r="311" spans="1:7" ht="29.25" customHeight="1">
      <c r="A311" s="124">
        <v>2040302</v>
      </c>
      <c r="B311" s="122" t="s">
        <v>140</v>
      </c>
      <c r="C311" s="120"/>
      <c r="D311" s="120"/>
      <c r="E311" s="85"/>
      <c r="F311" s="22">
        <f t="shared" si="8"/>
      </c>
      <c r="G311">
        <f t="shared" si="9"/>
        <v>7</v>
      </c>
    </row>
    <row r="312" spans="1:7" ht="29.25" customHeight="1">
      <c r="A312" s="124">
        <v>2040303</v>
      </c>
      <c r="B312" s="122" t="s">
        <v>141</v>
      </c>
      <c r="C312" s="120"/>
      <c r="D312" s="120"/>
      <c r="E312" s="85"/>
      <c r="F312" s="22">
        <f t="shared" si="8"/>
      </c>
      <c r="G312">
        <f t="shared" si="9"/>
        <v>7</v>
      </c>
    </row>
    <row r="313" spans="1:7" ht="29.25" customHeight="1">
      <c r="A313" s="124">
        <v>2040304</v>
      </c>
      <c r="B313" s="122" t="s">
        <v>327</v>
      </c>
      <c r="C313" s="120"/>
      <c r="D313" s="120"/>
      <c r="E313" s="85"/>
      <c r="F313" s="22">
        <f t="shared" si="8"/>
      </c>
      <c r="G313">
        <f t="shared" si="9"/>
        <v>7</v>
      </c>
    </row>
    <row r="314" spans="1:7" ht="29.25" customHeight="1">
      <c r="A314" s="124">
        <v>2040350</v>
      </c>
      <c r="B314" s="122" t="s">
        <v>148</v>
      </c>
      <c r="C314" s="120"/>
      <c r="D314" s="120"/>
      <c r="E314" s="85"/>
      <c r="F314" s="22">
        <f t="shared" si="8"/>
      </c>
      <c r="G314">
        <f t="shared" si="9"/>
        <v>7</v>
      </c>
    </row>
    <row r="315" spans="1:7" ht="29.25" customHeight="1">
      <c r="A315" s="124">
        <v>2040399</v>
      </c>
      <c r="B315" s="122" t="s">
        <v>328</v>
      </c>
      <c r="C315" s="120"/>
      <c r="D315" s="120"/>
      <c r="E315" s="85"/>
      <c r="F315" s="22">
        <f t="shared" si="8"/>
      </c>
      <c r="G315">
        <f t="shared" si="9"/>
        <v>7</v>
      </c>
    </row>
    <row r="316" spans="1:7" ht="29.25" customHeight="1">
      <c r="A316" s="118">
        <v>20404</v>
      </c>
      <c r="B316" s="119" t="s">
        <v>2136</v>
      </c>
      <c r="C316" s="120">
        <f>SUM(C317:C323)</f>
        <v>27</v>
      </c>
      <c r="D316" s="120">
        <f>SUM(D317:D323)</f>
        <v>30</v>
      </c>
      <c r="E316" s="85">
        <f>D316-C316</f>
        <v>3</v>
      </c>
      <c r="F316" s="22">
        <f t="shared" si="8"/>
        <v>11.11111111111111</v>
      </c>
      <c r="G316">
        <f t="shared" si="9"/>
        <v>5</v>
      </c>
    </row>
    <row r="317" spans="1:7" ht="29.25" customHeight="1">
      <c r="A317" s="118">
        <v>2040401</v>
      </c>
      <c r="B317" s="122" t="s">
        <v>139</v>
      </c>
      <c r="C317" s="120">
        <v>24</v>
      </c>
      <c r="D317" s="123">
        <v>28</v>
      </c>
      <c r="E317" s="85">
        <f>D317-C317</f>
        <v>4</v>
      </c>
      <c r="F317" s="22">
        <f t="shared" si="8"/>
        <v>16.666666666666664</v>
      </c>
      <c r="G317">
        <f t="shared" si="9"/>
        <v>7</v>
      </c>
    </row>
    <row r="318" spans="1:7" ht="29.25" customHeight="1">
      <c r="A318" s="124">
        <v>2040402</v>
      </c>
      <c r="B318" s="122" t="s">
        <v>140</v>
      </c>
      <c r="C318" s="120"/>
      <c r="D318" s="125"/>
      <c r="E318" s="85"/>
      <c r="F318" s="22">
        <f t="shared" si="8"/>
      </c>
      <c r="G318">
        <f t="shared" si="9"/>
        <v>7</v>
      </c>
    </row>
    <row r="319" spans="1:7" ht="29.25" customHeight="1">
      <c r="A319" s="124">
        <v>2040403</v>
      </c>
      <c r="B319" s="122" t="s">
        <v>141</v>
      </c>
      <c r="C319" s="120"/>
      <c r="D319" s="125"/>
      <c r="E319" s="85"/>
      <c r="F319" s="22">
        <f t="shared" si="8"/>
      </c>
      <c r="G319">
        <f t="shared" si="9"/>
        <v>7</v>
      </c>
    </row>
    <row r="320" spans="1:7" ht="29.25" customHeight="1">
      <c r="A320" s="124">
        <v>2040409</v>
      </c>
      <c r="B320" s="122" t="s">
        <v>330</v>
      </c>
      <c r="C320" s="120"/>
      <c r="D320" s="125"/>
      <c r="E320" s="85"/>
      <c r="F320" s="22">
        <f t="shared" si="8"/>
      </c>
      <c r="G320">
        <f t="shared" si="9"/>
        <v>7</v>
      </c>
    </row>
    <row r="321" spans="1:7" ht="29.25" customHeight="1">
      <c r="A321" s="124">
        <v>2040410</v>
      </c>
      <c r="B321" s="122" t="s">
        <v>331</v>
      </c>
      <c r="C321" s="120"/>
      <c r="D321" s="120"/>
      <c r="E321" s="85"/>
      <c r="F321" s="22">
        <f t="shared" si="8"/>
      </c>
      <c r="G321">
        <f t="shared" si="9"/>
        <v>7</v>
      </c>
    </row>
    <row r="322" spans="1:7" ht="29.25" customHeight="1">
      <c r="A322" s="124">
        <v>2040450</v>
      </c>
      <c r="B322" s="122" t="s">
        <v>148</v>
      </c>
      <c r="C322" s="120"/>
      <c r="D322" s="120"/>
      <c r="E322" s="85"/>
      <c r="F322" s="22">
        <f t="shared" si="8"/>
      </c>
      <c r="G322">
        <f t="shared" si="9"/>
        <v>7</v>
      </c>
    </row>
    <row r="323" spans="1:7" ht="29.25" customHeight="1">
      <c r="A323" s="118">
        <v>2040499</v>
      </c>
      <c r="B323" s="122" t="s">
        <v>332</v>
      </c>
      <c r="C323" s="120">
        <v>3</v>
      </c>
      <c r="D323" s="120">
        <v>2</v>
      </c>
      <c r="E323" s="85">
        <f>D323-C323</f>
        <v>-1</v>
      </c>
      <c r="F323" s="22">
        <f t="shared" si="8"/>
        <v>-33.33333333333333</v>
      </c>
      <c r="G323">
        <f t="shared" si="9"/>
        <v>7</v>
      </c>
    </row>
    <row r="324" spans="1:7" ht="29.25" customHeight="1">
      <c r="A324" s="118">
        <v>20405</v>
      </c>
      <c r="B324" s="119" t="s">
        <v>2137</v>
      </c>
      <c r="C324" s="120">
        <f>SUM(C325:C332)</f>
        <v>47</v>
      </c>
      <c r="D324" s="120">
        <f>SUM(D325:D332)</f>
        <v>50</v>
      </c>
      <c r="E324" s="85">
        <f>D324-C324</f>
        <v>3</v>
      </c>
      <c r="F324" s="22">
        <f t="shared" si="8"/>
        <v>6.382978723404255</v>
      </c>
      <c r="G324">
        <f t="shared" si="9"/>
        <v>5</v>
      </c>
    </row>
    <row r="325" spans="1:7" ht="29.25" customHeight="1">
      <c r="A325" s="118">
        <v>2040501</v>
      </c>
      <c r="B325" s="122" t="s">
        <v>139</v>
      </c>
      <c r="C325" s="120">
        <v>44</v>
      </c>
      <c r="D325" s="123">
        <v>47</v>
      </c>
      <c r="E325" s="85">
        <f>D325-C325</f>
        <v>3</v>
      </c>
      <c r="F325" s="22">
        <f t="shared" si="8"/>
        <v>6.8181818181818175</v>
      </c>
      <c r="G325">
        <f t="shared" si="9"/>
        <v>7</v>
      </c>
    </row>
    <row r="326" spans="1:7" ht="29.25" customHeight="1">
      <c r="A326" s="124">
        <v>2040502</v>
      </c>
      <c r="B326" s="122" t="s">
        <v>140</v>
      </c>
      <c r="C326" s="120"/>
      <c r="D326" s="125"/>
      <c r="E326" s="85"/>
      <c r="F326" s="22">
        <f aca="true" t="shared" si="12" ref="F326:F389">IF(AND((D326-C326)&lt;&gt;0,C326&lt;&gt;0),(D326-C326)/C326*100,"")</f>
      </c>
      <c r="G326">
        <f t="shared" si="9"/>
        <v>7</v>
      </c>
    </row>
    <row r="327" spans="1:7" ht="29.25" customHeight="1">
      <c r="A327" s="124">
        <v>2040503</v>
      </c>
      <c r="B327" s="122" t="s">
        <v>141</v>
      </c>
      <c r="C327" s="120"/>
      <c r="D327" s="120"/>
      <c r="E327" s="85"/>
      <c r="F327" s="22">
        <f t="shared" si="12"/>
      </c>
      <c r="G327">
        <f aca="true" t="shared" si="13" ref="G327:G390">LEN(A327)</f>
        <v>7</v>
      </c>
    </row>
    <row r="328" spans="1:7" ht="29.25" customHeight="1">
      <c r="A328" s="124">
        <v>2040504</v>
      </c>
      <c r="B328" s="122" t="s">
        <v>334</v>
      </c>
      <c r="C328" s="120"/>
      <c r="D328" s="120"/>
      <c r="E328" s="85"/>
      <c r="F328" s="22">
        <f t="shared" si="12"/>
      </c>
      <c r="G328">
        <f t="shared" si="13"/>
        <v>7</v>
      </c>
    </row>
    <row r="329" spans="1:7" ht="29.25" customHeight="1">
      <c r="A329" s="124">
        <v>2040505</v>
      </c>
      <c r="B329" s="122" t="s">
        <v>335</v>
      </c>
      <c r="C329" s="120"/>
      <c r="D329" s="120"/>
      <c r="E329" s="85"/>
      <c r="F329" s="22">
        <f t="shared" si="12"/>
      </c>
      <c r="G329">
        <f t="shared" si="13"/>
        <v>7</v>
      </c>
    </row>
    <row r="330" spans="1:7" ht="29.25" customHeight="1">
      <c r="A330" s="124">
        <v>2040506</v>
      </c>
      <c r="B330" s="122" t="s">
        <v>336</v>
      </c>
      <c r="C330" s="120"/>
      <c r="D330" s="120"/>
      <c r="E330" s="85"/>
      <c r="F330" s="22">
        <f t="shared" si="12"/>
      </c>
      <c r="G330">
        <f t="shared" si="13"/>
        <v>7</v>
      </c>
    </row>
    <row r="331" spans="1:7" ht="29.25" customHeight="1">
      <c r="A331" s="124">
        <v>2040550</v>
      </c>
      <c r="B331" s="122" t="s">
        <v>148</v>
      </c>
      <c r="C331" s="120"/>
      <c r="D331" s="120"/>
      <c r="E331" s="85"/>
      <c r="F331" s="22">
        <f t="shared" si="12"/>
      </c>
      <c r="G331">
        <f t="shared" si="13"/>
        <v>7</v>
      </c>
    </row>
    <row r="332" spans="1:7" ht="29.25" customHeight="1">
      <c r="A332" s="118">
        <v>2040599</v>
      </c>
      <c r="B332" s="122" t="s">
        <v>337</v>
      </c>
      <c r="C332" s="120">
        <v>3</v>
      </c>
      <c r="D332" s="120">
        <v>3</v>
      </c>
      <c r="E332" s="85">
        <f>D332-C332</f>
        <v>0</v>
      </c>
      <c r="F332" s="22">
        <f t="shared" si="12"/>
      </c>
      <c r="G332">
        <f t="shared" si="13"/>
        <v>7</v>
      </c>
    </row>
    <row r="333" spans="1:7" ht="29.25" customHeight="1">
      <c r="A333" s="118">
        <v>20406</v>
      </c>
      <c r="B333" s="119" t="s">
        <v>2138</v>
      </c>
      <c r="C333" s="120">
        <v>822</v>
      </c>
      <c r="D333" s="120">
        <f>SUM(D334:D346)</f>
        <v>852</v>
      </c>
      <c r="E333" s="85">
        <f>D333-C333</f>
        <v>30</v>
      </c>
      <c r="F333" s="22">
        <f t="shared" si="12"/>
        <v>3.64963503649635</v>
      </c>
      <c r="G333">
        <f t="shared" si="13"/>
        <v>5</v>
      </c>
    </row>
    <row r="334" spans="1:7" ht="29.25" customHeight="1">
      <c r="A334" s="118">
        <v>2040601</v>
      </c>
      <c r="B334" s="122" t="s">
        <v>139</v>
      </c>
      <c r="C334" s="120">
        <v>532</v>
      </c>
      <c r="D334" s="123">
        <v>576</v>
      </c>
      <c r="E334" s="85">
        <f>D334-C334</f>
        <v>44</v>
      </c>
      <c r="F334" s="22">
        <f t="shared" si="12"/>
        <v>8.270676691729323</v>
      </c>
      <c r="G334">
        <f t="shared" si="13"/>
        <v>7</v>
      </c>
    </row>
    <row r="335" spans="1:7" ht="29.25" customHeight="1">
      <c r="A335" s="118">
        <v>2040602</v>
      </c>
      <c r="B335" s="122" t="s">
        <v>140</v>
      </c>
      <c r="C335" s="120"/>
      <c r="D335" s="123"/>
      <c r="E335" s="85">
        <f>D335-C335</f>
        <v>0</v>
      </c>
      <c r="F335" s="22">
        <f t="shared" si="12"/>
      </c>
      <c r="G335">
        <f t="shared" si="13"/>
        <v>7</v>
      </c>
    </row>
    <row r="336" spans="1:7" ht="29.25" customHeight="1">
      <c r="A336" s="124">
        <v>2040603</v>
      </c>
      <c r="B336" s="122" t="s">
        <v>141</v>
      </c>
      <c r="C336" s="120"/>
      <c r="D336" s="125"/>
      <c r="E336" s="85"/>
      <c r="F336" s="22">
        <f t="shared" si="12"/>
      </c>
      <c r="G336">
        <f t="shared" si="13"/>
        <v>7</v>
      </c>
    </row>
    <row r="337" spans="1:7" ht="29.25" customHeight="1">
      <c r="A337" s="118">
        <v>2040604</v>
      </c>
      <c r="B337" s="122" t="s">
        <v>339</v>
      </c>
      <c r="C337" s="120">
        <v>76</v>
      </c>
      <c r="D337" s="123">
        <v>73</v>
      </c>
      <c r="E337" s="85">
        <f>D337-C337</f>
        <v>-3</v>
      </c>
      <c r="F337" s="22">
        <f t="shared" si="12"/>
        <v>-3.9473684210526314</v>
      </c>
      <c r="G337">
        <f t="shared" si="13"/>
        <v>7</v>
      </c>
    </row>
    <row r="338" spans="1:7" ht="29.25" customHeight="1">
      <c r="A338" s="118">
        <v>2040605</v>
      </c>
      <c r="B338" s="122" t="s">
        <v>340</v>
      </c>
      <c r="C338" s="120">
        <v>30</v>
      </c>
      <c r="D338" s="123">
        <v>30</v>
      </c>
      <c r="E338" s="85">
        <f>D338-C338</f>
        <v>0</v>
      </c>
      <c r="F338" s="22">
        <f t="shared" si="12"/>
      </c>
      <c r="G338">
        <f t="shared" si="13"/>
        <v>7</v>
      </c>
    </row>
    <row r="339" spans="1:7" ht="29.25" customHeight="1">
      <c r="A339" s="124">
        <v>2040606</v>
      </c>
      <c r="B339" s="122" t="s">
        <v>341</v>
      </c>
      <c r="C339" s="120"/>
      <c r="D339" s="125"/>
      <c r="E339" s="85"/>
      <c r="F339" s="22">
        <f t="shared" si="12"/>
      </c>
      <c r="G339">
        <f t="shared" si="13"/>
        <v>7</v>
      </c>
    </row>
    <row r="340" spans="1:7" ht="29.25" customHeight="1">
      <c r="A340" s="124">
        <v>2040607</v>
      </c>
      <c r="B340" s="122" t="s">
        <v>342</v>
      </c>
      <c r="C340" s="120">
        <v>44</v>
      </c>
      <c r="D340" s="125">
        <v>40</v>
      </c>
      <c r="E340" s="85"/>
      <c r="F340" s="22">
        <f t="shared" si="12"/>
        <v>-9.090909090909092</v>
      </c>
      <c r="G340">
        <f t="shared" si="13"/>
        <v>7</v>
      </c>
    </row>
    <row r="341" spans="1:7" ht="29.25" customHeight="1">
      <c r="A341" s="124">
        <v>2040608</v>
      </c>
      <c r="B341" s="122" t="s">
        <v>343</v>
      </c>
      <c r="C341" s="120"/>
      <c r="D341" s="125"/>
      <c r="E341" s="85"/>
      <c r="F341" s="22">
        <f t="shared" si="12"/>
      </c>
      <c r="G341">
        <f t="shared" si="13"/>
        <v>7</v>
      </c>
    </row>
    <row r="342" spans="1:7" ht="29.25" customHeight="1">
      <c r="A342" s="124">
        <v>2040610</v>
      </c>
      <c r="B342" s="122" t="s">
        <v>344</v>
      </c>
      <c r="C342" s="120">
        <v>52</v>
      </c>
      <c r="D342" s="125">
        <v>55</v>
      </c>
      <c r="E342" s="85"/>
      <c r="F342" s="22">
        <f t="shared" si="12"/>
        <v>5.769230769230769</v>
      </c>
      <c r="G342">
        <f t="shared" si="13"/>
        <v>7</v>
      </c>
    </row>
    <row r="343" spans="1:7" ht="29.25" customHeight="1">
      <c r="A343" s="124">
        <v>2040612</v>
      </c>
      <c r="B343" s="122" t="s">
        <v>345</v>
      </c>
      <c r="C343" s="120">
        <v>72</v>
      </c>
      <c r="D343" s="120">
        <v>61</v>
      </c>
      <c r="E343" s="85"/>
      <c r="F343" s="22">
        <f t="shared" si="12"/>
        <v>-15.277777777777779</v>
      </c>
      <c r="G343">
        <f t="shared" si="13"/>
        <v>7</v>
      </c>
    </row>
    <row r="344" spans="1:7" ht="29.25" customHeight="1">
      <c r="A344" s="124">
        <v>2040613</v>
      </c>
      <c r="B344" s="122" t="s">
        <v>180</v>
      </c>
      <c r="C344" s="120">
        <v>14</v>
      </c>
      <c r="D344" s="120">
        <v>15</v>
      </c>
      <c r="E344" s="85"/>
      <c r="F344" s="22">
        <f t="shared" si="12"/>
        <v>7.142857142857142</v>
      </c>
      <c r="G344">
        <f t="shared" si="13"/>
        <v>7</v>
      </c>
    </row>
    <row r="345" spans="1:7" ht="29.25" customHeight="1">
      <c r="A345" s="124">
        <v>2040650</v>
      </c>
      <c r="B345" s="122" t="s">
        <v>148</v>
      </c>
      <c r="C345" s="120"/>
      <c r="D345" s="120"/>
      <c r="E345" s="85"/>
      <c r="F345" s="22">
        <f t="shared" si="12"/>
      </c>
      <c r="G345">
        <f t="shared" si="13"/>
        <v>7</v>
      </c>
    </row>
    <row r="346" spans="1:7" ht="29.25" customHeight="1">
      <c r="A346" s="124">
        <v>2040699</v>
      </c>
      <c r="B346" s="122" t="s">
        <v>346</v>
      </c>
      <c r="C346" s="120">
        <v>2</v>
      </c>
      <c r="D346" s="120">
        <v>2</v>
      </c>
      <c r="E346" s="85"/>
      <c r="F346" s="22">
        <f t="shared" si="12"/>
      </c>
      <c r="G346">
        <f t="shared" si="13"/>
        <v>7</v>
      </c>
    </row>
    <row r="347" spans="1:7" ht="29.25" customHeight="1">
      <c r="A347" s="124">
        <v>20407</v>
      </c>
      <c r="B347" s="119" t="s">
        <v>2139</v>
      </c>
      <c r="C347" s="120">
        <f>SUM(C348:C356)</f>
        <v>0</v>
      </c>
      <c r="D347" s="120">
        <f>SUM(D348:D356)</f>
        <v>0</v>
      </c>
      <c r="E347" s="85"/>
      <c r="F347" s="22">
        <f t="shared" si="12"/>
      </c>
      <c r="G347">
        <f t="shared" si="13"/>
        <v>5</v>
      </c>
    </row>
    <row r="348" spans="1:7" ht="29.25" customHeight="1">
      <c r="A348" s="124">
        <v>2040701</v>
      </c>
      <c r="B348" s="122" t="s">
        <v>139</v>
      </c>
      <c r="C348" s="120"/>
      <c r="D348" s="120"/>
      <c r="E348" s="85"/>
      <c r="F348" s="22">
        <f t="shared" si="12"/>
      </c>
      <c r="G348">
        <f t="shared" si="13"/>
        <v>7</v>
      </c>
    </row>
    <row r="349" spans="1:7" ht="29.25" customHeight="1">
      <c r="A349" s="124">
        <v>2040702</v>
      </c>
      <c r="B349" s="122" t="s">
        <v>140</v>
      </c>
      <c r="C349" s="120"/>
      <c r="D349" s="120"/>
      <c r="E349" s="85"/>
      <c r="F349" s="22">
        <f t="shared" si="12"/>
      </c>
      <c r="G349">
        <f t="shared" si="13"/>
        <v>7</v>
      </c>
    </row>
    <row r="350" spans="1:7" ht="29.25" customHeight="1">
      <c r="A350" s="124">
        <v>2040703</v>
      </c>
      <c r="B350" s="122" t="s">
        <v>141</v>
      </c>
      <c r="C350" s="120"/>
      <c r="D350" s="120"/>
      <c r="E350" s="85"/>
      <c r="F350" s="22">
        <f t="shared" si="12"/>
      </c>
      <c r="G350">
        <f t="shared" si="13"/>
        <v>7</v>
      </c>
    </row>
    <row r="351" spans="1:7" ht="29.25" customHeight="1">
      <c r="A351" s="124">
        <v>2040704</v>
      </c>
      <c r="B351" s="122" t="s">
        <v>348</v>
      </c>
      <c r="C351" s="120"/>
      <c r="D351" s="120"/>
      <c r="E351" s="85"/>
      <c r="F351" s="22">
        <f t="shared" si="12"/>
      </c>
      <c r="G351">
        <f t="shared" si="13"/>
        <v>7</v>
      </c>
    </row>
    <row r="352" spans="1:7" ht="29.25" customHeight="1">
      <c r="A352" s="124">
        <v>2040705</v>
      </c>
      <c r="B352" s="122" t="s">
        <v>349</v>
      </c>
      <c r="C352" s="120"/>
      <c r="D352" s="120"/>
      <c r="E352" s="85"/>
      <c r="F352" s="22">
        <f t="shared" si="12"/>
      </c>
      <c r="G352">
        <f t="shared" si="13"/>
        <v>7</v>
      </c>
    </row>
    <row r="353" spans="1:7" ht="29.25" customHeight="1">
      <c r="A353" s="124">
        <v>2040706</v>
      </c>
      <c r="B353" s="122" t="s">
        <v>350</v>
      </c>
      <c r="C353" s="120"/>
      <c r="D353" s="120"/>
      <c r="E353" s="85"/>
      <c r="F353" s="22">
        <f t="shared" si="12"/>
      </c>
      <c r="G353">
        <f t="shared" si="13"/>
        <v>7</v>
      </c>
    </row>
    <row r="354" spans="1:7" ht="29.25" customHeight="1">
      <c r="A354" s="124">
        <v>2040707</v>
      </c>
      <c r="B354" s="122" t="s">
        <v>180</v>
      </c>
      <c r="C354" s="120"/>
      <c r="D354" s="120"/>
      <c r="E354" s="85"/>
      <c r="F354" s="22">
        <f t="shared" si="12"/>
      </c>
      <c r="G354">
        <f t="shared" si="13"/>
        <v>7</v>
      </c>
    </row>
    <row r="355" spans="1:7" ht="29.25" customHeight="1">
      <c r="A355" s="124">
        <v>2040750</v>
      </c>
      <c r="B355" s="122" t="s">
        <v>148</v>
      </c>
      <c r="C355" s="120"/>
      <c r="D355" s="120"/>
      <c r="E355" s="85"/>
      <c r="F355" s="22">
        <f t="shared" si="12"/>
      </c>
      <c r="G355">
        <f t="shared" si="13"/>
        <v>7</v>
      </c>
    </row>
    <row r="356" spans="1:7" ht="29.25" customHeight="1">
      <c r="A356" s="124">
        <v>2040799</v>
      </c>
      <c r="B356" s="122" t="s">
        <v>351</v>
      </c>
      <c r="C356" s="120"/>
      <c r="D356" s="120"/>
      <c r="E356" s="85"/>
      <c r="F356" s="22">
        <f t="shared" si="12"/>
      </c>
      <c r="G356">
        <f t="shared" si="13"/>
        <v>7</v>
      </c>
    </row>
    <row r="357" spans="1:7" ht="29.25" customHeight="1">
      <c r="A357" s="124">
        <v>20408</v>
      </c>
      <c r="B357" s="119" t="s">
        <v>2140</v>
      </c>
      <c r="C357" s="120"/>
      <c r="D357" s="120">
        <f>SUM(D358:D366)</f>
        <v>0</v>
      </c>
      <c r="E357" s="85"/>
      <c r="F357" s="22">
        <f t="shared" si="12"/>
      </c>
      <c r="G357">
        <f t="shared" si="13"/>
        <v>5</v>
      </c>
    </row>
    <row r="358" spans="1:7" ht="29.25" customHeight="1">
      <c r="A358" s="124">
        <v>2040801</v>
      </c>
      <c r="B358" s="122" t="s">
        <v>139</v>
      </c>
      <c r="C358" s="120"/>
      <c r="D358" s="120"/>
      <c r="E358" s="85"/>
      <c r="F358" s="22">
        <f t="shared" si="12"/>
      </c>
      <c r="G358">
        <f t="shared" si="13"/>
        <v>7</v>
      </c>
    </row>
    <row r="359" spans="1:7" ht="29.25" customHeight="1">
      <c r="A359" s="124">
        <v>2040802</v>
      </c>
      <c r="B359" s="122" t="s">
        <v>140</v>
      </c>
      <c r="C359" s="120"/>
      <c r="D359" s="120"/>
      <c r="E359" s="85"/>
      <c r="F359" s="22">
        <f t="shared" si="12"/>
      </c>
      <c r="G359">
        <f t="shared" si="13"/>
        <v>7</v>
      </c>
    </row>
    <row r="360" spans="1:7" ht="29.25" customHeight="1">
      <c r="A360" s="124">
        <v>2040803</v>
      </c>
      <c r="B360" s="122" t="s">
        <v>141</v>
      </c>
      <c r="C360" s="120"/>
      <c r="D360" s="120"/>
      <c r="E360" s="85"/>
      <c r="F360" s="22">
        <f t="shared" si="12"/>
      </c>
      <c r="G360">
        <f t="shared" si="13"/>
        <v>7</v>
      </c>
    </row>
    <row r="361" spans="1:7" ht="29.25" customHeight="1">
      <c r="A361" s="124">
        <v>2040804</v>
      </c>
      <c r="B361" s="122" t="s">
        <v>353</v>
      </c>
      <c r="C361" s="120"/>
      <c r="D361" s="120"/>
      <c r="E361" s="85"/>
      <c r="F361" s="22">
        <f t="shared" si="12"/>
      </c>
      <c r="G361">
        <f t="shared" si="13"/>
        <v>7</v>
      </c>
    </row>
    <row r="362" spans="1:7" ht="29.25" customHeight="1">
      <c r="A362" s="124">
        <v>2040805</v>
      </c>
      <c r="B362" s="122" t="s">
        <v>354</v>
      </c>
      <c r="C362" s="120"/>
      <c r="D362" s="120"/>
      <c r="E362" s="85"/>
      <c r="F362" s="22">
        <f t="shared" si="12"/>
      </c>
      <c r="G362">
        <f t="shared" si="13"/>
        <v>7</v>
      </c>
    </row>
    <row r="363" spans="1:7" ht="31.5" customHeight="1">
      <c r="A363" s="124">
        <v>2040806</v>
      </c>
      <c r="B363" s="122" t="s">
        <v>355</v>
      </c>
      <c r="C363" s="120"/>
      <c r="D363" s="120"/>
      <c r="E363" s="85"/>
      <c r="F363" s="22">
        <f t="shared" si="12"/>
      </c>
      <c r="G363">
        <f t="shared" si="13"/>
        <v>7</v>
      </c>
    </row>
    <row r="364" spans="1:7" ht="31.5" customHeight="1">
      <c r="A364" s="124">
        <v>2040807</v>
      </c>
      <c r="B364" s="122" t="s">
        <v>180</v>
      </c>
      <c r="C364" s="120"/>
      <c r="D364" s="120"/>
      <c r="E364" s="85"/>
      <c r="F364" s="22">
        <f t="shared" si="12"/>
      </c>
      <c r="G364">
        <f t="shared" si="13"/>
        <v>7</v>
      </c>
    </row>
    <row r="365" spans="1:7" ht="31.5" customHeight="1">
      <c r="A365" s="124">
        <v>2040850</v>
      </c>
      <c r="B365" s="122" t="s">
        <v>148</v>
      </c>
      <c r="C365" s="120"/>
      <c r="D365" s="120"/>
      <c r="E365" s="85"/>
      <c r="F365" s="22">
        <f t="shared" si="12"/>
      </c>
      <c r="G365">
        <f t="shared" si="13"/>
        <v>7</v>
      </c>
    </row>
    <row r="366" spans="1:7" ht="29.25" customHeight="1">
      <c r="A366" s="124">
        <v>2040899</v>
      </c>
      <c r="B366" s="122" t="s">
        <v>356</v>
      </c>
      <c r="C366" s="120"/>
      <c r="D366" s="120"/>
      <c r="E366" s="85"/>
      <c r="F366" s="22">
        <f t="shared" si="12"/>
      </c>
      <c r="G366">
        <f t="shared" si="13"/>
        <v>7</v>
      </c>
    </row>
    <row r="367" spans="1:7" ht="29.25" customHeight="1">
      <c r="A367" s="129">
        <v>20409</v>
      </c>
      <c r="B367" s="130" t="s">
        <v>2141</v>
      </c>
      <c r="C367" s="121"/>
      <c r="D367" s="121">
        <f>SUM(D368:D374)</f>
        <v>0</v>
      </c>
      <c r="E367" s="85"/>
      <c r="F367" s="22">
        <f t="shared" si="12"/>
      </c>
      <c r="G367">
        <f t="shared" si="13"/>
        <v>5</v>
      </c>
    </row>
    <row r="368" spans="1:7" ht="29.25" customHeight="1">
      <c r="A368" s="124">
        <v>2040901</v>
      </c>
      <c r="B368" s="122" t="s">
        <v>139</v>
      </c>
      <c r="C368" s="120"/>
      <c r="D368" s="120"/>
      <c r="E368" s="85"/>
      <c r="F368" s="22">
        <f t="shared" si="12"/>
      </c>
      <c r="G368">
        <f t="shared" si="13"/>
        <v>7</v>
      </c>
    </row>
    <row r="369" spans="1:7" ht="29.25" customHeight="1">
      <c r="A369" s="124">
        <v>2040902</v>
      </c>
      <c r="B369" s="122" t="s">
        <v>140</v>
      </c>
      <c r="C369" s="120"/>
      <c r="D369" s="120"/>
      <c r="E369" s="85"/>
      <c r="F369" s="22">
        <f t="shared" si="12"/>
      </c>
      <c r="G369">
        <f t="shared" si="13"/>
        <v>7</v>
      </c>
    </row>
    <row r="370" spans="1:7" ht="29.25" customHeight="1">
      <c r="A370" s="124">
        <v>2040903</v>
      </c>
      <c r="B370" s="122" t="s">
        <v>141</v>
      </c>
      <c r="C370" s="120"/>
      <c r="D370" s="120"/>
      <c r="E370" s="85"/>
      <c r="F370" s="22">
        <f t="shared" si="12"/>
      </c>
      <c r="G370">
        <f t="shared" si="13"/>
        <v>7</v>
      </c>
    </row>
    <row r="371" spans="1:7" ht="29.25" customHeight="1">
      <c r="A371" s="124">
        <v>2040904</v>
      </c>
      <c r="B371" s="122" t="s">
        <v>358</v>
      </c>
      <c r="C371" s="120"/>
      <c r="D371" s="120"/>
      <c r="E371" s="85"/>
      <c r="F371" s="22">
        <f t="shared" si="12"/>
      </c>
      <c r="G371">
        <f t="shared" si="13"/>
        <v>7</v>
      </c>
    </row>
    <row r="372" spans="1:7" ht="29.25" customHeight="1">
      <c r="A372" s="124">
        <v>2040905</v>
      </c>
      <c r="B372" s="122" t="s">
        <v>359</v>
      </c>
      <c r="C372" s="120"/>
      <c r="D372" s="120"/>
      <c r="E372" s="85"/>
      <c r="F372" s="22">
        <f t="shared" si="12"/>
      </c>
      <c r="G372">
        <f t="shared" si="13"/>
        <v>7</v>
      </c>
    </row>
    <row r="373" spans="1:7" ht="29.25" customHeight="1">
      <c r="A373" s="124">
        <v>2040950</v>
      </c>
      <c r="B373" s="122" t="s">
        <v>148</v>
      </c>
      <c r="C373" s="120"/>
      <c r="D373" s="120"/>
      <c r="E373" s="85"/>
      <c r="F373" s="22">
        <f t="shared" si="12"/>
      </c>
      <c r="G373">
        <f t="shared" si="13"/>
        <v>7</v>
      </c>
    </row>
    <row r="374" spans="1:7" ht="29.25" customHeight="1">
      <c r="A374" s="124">
        <v>2040999</v>
      </c>
      <c r="B374" s="122" t="s">
        <v>360</v>
      </c>
      <c r="C374" s="120"/>
      <c r="D374" s="120"/>
      <c r="E374" s="85"/>
      <c r="F374" s="22">
        <f t="shared" si="12"/>
      </c>
      <c r="G374">
        <f t="shared" si="13"/>
        <v>7</v>
      </c>
    </row>
    <row r="375" spans="1:7" ht="29.25" customHeight="1">
      <c r="A375" s="124">
        <v>20410</v>
      </c>
      <c r="B375" s="119" t="s">
        <v>2142</v>
      </c>
      <c r="C375" s="120">
        <f>SUM(C376:C380)</f>
        <v>0</v>
      </c>
      <c r="D375" s="120">
        <f>SUM(D376:D380)</f>
        <v>0</v>
      </c>
      <c r="E375" s="85"/>
      <c r="F375" s="22">
        <f t="shared" si="12"/>
      </c>
      <c r="G375">
        <f t="shared" si="13"/>
        <v>5</v>
      </c>
    </row>
    <row r="376" spans="1:7" ht="29.25" customHeight="1">
      <c r="A376" s="124">
        <v>2041001</v>
      </c>
      <c r="B376" s="122" t="s">
        <v>139</v>
      </c>
      <c r="C376" s="120"/>
      <c r="D376" s="120"/>
      <c r="E376" s="85"/>
      <c r="F376" s="22">
        <f t="shared" si="12"/>
      </c>
      <c r="G376">
        <f t="shared" si="13"/>
        <v>7</v>
      </c>
    </row>
    <row r="377" spans="1:7" ht="29.25" customHeight="1">
      <c r="A377" s="124">
        <v>2041002</v>
      </c>
      <c r="B377" s="122" t="s">
        <v>140</v>
      </c>
      <c r="C377" s="120"/>
      <c r="D377" s="120"/>
      <c r="E377" s="85"/>
      <c r="F377" s="22">
        <f t="shared" si="12"/>
      </c>
      <c r="G377">
        <f t="shared" si="13"/>
        <v>7</v>
      </c>
    </row>
    <row r="378" spans="1:7" ht="29.25" customHeight="1">
      <c r="A378" s="124">
        <v>2041006</v>
      </c>
      <c r="B378" s="122" t="s">
        <v>180</v>
      </c>
      <c r="C378" s="120"/>
      <c r="D378" s="120"/>
      <c r="E378" s="85"/>
      <c r="F378" s="22">
        <f t="shared" si="12"/>
      </c>
      <c r="G378">
        <f t="shared" si="13"/>
        <v>7</v>
      </c>
    </row>
    <row r="379" spans="1:7" ht="29.25" customHeight="1">
      <c r="A379" s="124">
        <v>2041007</v>
      </c>
      <c r="B379" s="122" t="s">
        <v>362</v>
      </c>
      <c r="C379" s="120"/>
      <c r="D379" s="120"/>
      <c r="E379" s="85"/>
      <c r="F379" s="22">
        <f t="shared" si="12"/>
      </c>
      <c r="G379">
        <f t="shared" si="13"/>
        <v>7</v>
      </c>
    </row>
    <row r="380" spans="1:7" ht="29.25" customHeight="1">
      <c r="A380" s="124">
        <v>2041099</v>
      </c>
      <c r="B380" s="122" t="s">
        <v>363</v>
      </c>
      <c r="C380" s="120"/>
      <c r="D380" s="120"/>
      <c r="E380" s="85"/>
      <c r="F380" s="22">
        <f t="shared" si="12"/>
      </c>
      <c r="G380">
        <f t="shared" si="13"/>
        <v>7</v>
      </c>
    </row>
    <row r="381" spans="1:7" ht="29.25" customHeight="1">
      <c r="A381" s="118">
        <v>20499</v>
      </c>
      <c r="B381" s="119" t="s">
        <v>2143</v>
      </c>
      <c r="C381" s="120">
        <v>34</v>
      </c>
      <c r="D381" s="120">
        <f>D382+D383</f>
        <v>38</v>
      </c>
      <c r="E381" s="85">
        <f>D381-C381</f>
        <v>4</v>
      </c>
      <c r="F381" s="22">
        <f t="shared" si="12"/>
        <v>11.76470588235294</v>
      </c>
      <c r="G381">
        <f t="shared" si="13"/>
        <v>5</v>
      </c>
    </row>
    <row r="382" spans="1:7" ht="29.25" customHeight="1">
      <c r="A382" s="124">
        <v>2049902</v>
      </c>
      <c r="B382" s="122" t="s">
        <v>365</v>
      </c>
      <c r="C382" s="120"/>
      <c r="D382" s="120"/>
      <c r="E382" s="85"/>
      <c r="F382" s="22">
        <f t="shared" si="12"/>
      </c>
      <c r="G382">
        <f t="shared" si="13"/>
        <v>7</v>
      </c>
    </row>
    <row r="383" spans="1:7" ht="29.25" customHeight="1">
      <c r="A383" s="118">
        <v>2049999</v>
      </c>
      <c r="B383" s="122" t="s">
        <v>366</v>
      </c>
      <c r="C383" s="120">
        <v>34</v>
      </c>
      <c r="D383" s="120">
        <v>38</v>
      </c>
      <c r="E383" s="85">
        <f>D383-C383</f>
        <v>4</v>
      </c>
      <c r="F383" s="22">
        <f t="shared" si="12"/>
        <v>11.76470588235294</v>
      </c>
      <c r="G383">
        <f t="shared" si="13"/>
        <v>7</v>
      </c>
    </row>
    <row r="384" spans="1:7" ht="29.25" customHeight="1">
      <c r="A384" s="118">
        <v>205</v>
      </c>
      <c r="B384" s="119" t="s">
        <v>367</v>
      </c>
      <c r="C384" s="120">
        <v>29560</v>
      </c>
      <c r="D384" s="120">
        <f>D385+D390+D397+D403+D409+D413+D417+D421+D427+D434</f>
        <v>29667</v>
      </c>
      <c r="E384" s="85">
        <f>D384-C384</f>
        <v>107</v>
      </c>
      <c r="F384" s="22">
        <f t="shared" si="12"/>
        <v>0.3619756427604871</v>
      </c>
      <c r="G384">
        <f t="shared" si="13"/>
        <v>3</v>
      </c>
    </row>
    <row r="385" spans="1:7" ht="29.25" customHeight="1">
      <c r="A385" s="118">
        <v>20501</v>
      </c>
      <c r="B385" s="119" t="s">
        <v>2144</v>
      </c>
      <c r="C385" s="120">
        <v>420</v>
      </c>
      <c r="D385" s="120">
        <f>SUM(D386:D389)</f>
        <v>480</v>
      </c>
      <c r="E385" s="85">
        <f>D385-C385</f>
        <v>60</v>
      </c>
      <c r="F385" s="22">
        <f t="shared" si="12"/>
        <v>14.285714285714285</v>
      </c>
      <c r="G385">
        <f t="shared" si="13"/>
        <v>5</v>
      </c>
    </row>
    <row r="386" spans="1:7" ht="29.25" customHeight="1">
      <c r="A386" s="118">
        <v>2050101</v>
      </c>
      <c r="B386" s="122" t="s">
        <v>139</v>
      </c>
      <c r="C386" s="120">
        <v>379</v>
      </c>
      <c r="D386" s="123">
        <v>413</v>
      </c>
      <c r="E386" s="85">
        <f>D386-C386</f>
        <v>34</v>
      </c>
      <c r="F386" s="22">
        <f t="shared" si="12"/>
        <v>8.970976253298153</v>
      </c>
      <c r="G386">
        <f t="shared" si="13"/>
        <v>7</v>
      </c>
    </row>
    <row r="387" spans="1:7" ht="29.25" customHeight="1">
      <c r="A387" s="118">
        <v>2050102</v>
      </c>
      <c r="B387" s="122" t="s">
        <v>140</v>
      </c>
      <c r="C387" s="120">
        <v>29</v>
      </c>
      <c r="D387" s="123">
        <v>41</v>
      </c>
      <c r="E387" s="85">
        <f>D387-C387</f>
        <v>12</v>
      </c>
      <c r="F387" s="22">
        <f t="shared" si="12"/>
        <v>41.37931034482759</v>
      </c>
      <c r="G387">
        <f t="shared" si="13"/>
        <v>7</v>
      </c>
    </row>
    <row r="388" spans="1:7" ht="29.25" customHeight="1">
      <c r="A388" s="124">
        <v>2050103</v>
      </c>
      <c r="B388" s="122" t="s">
        <v>141</v>
      </c>
      <c r="C388" s="120"/>
      <c r="D388" s="125"/>
      <c r="E388" s="85"/>
      <c r="F388" s="22">
        <f t="shared" si="12"/>
      </c>
      <c r="G388">
        <f t="shared" si="13"/>
        <v>7</v>
      </c>
    </row>
    <row r="389" spans="1:7" ht="29.25" customHeight="1">
      <c r="A389" s="118">
        <v>2050199</v>
      </c>
      <c r="B389" s="122" t="s">
        <v>369</v>
      </c>
      <c r="C389" s="120">
        <v>12</v>
      </c>
      <c r="D389" s="123">
        <v>26</v>
      </c>
      <c r="E389" s="85">
        <f aca="true" t="shared" si="14" ref="E389:E394">D389-C389</f>
        <v>14</v>
      </c>
      <c r="F389" s="22">
        <f t="shared" si="12"/>
        <v>116.66666666666667</v>
      </c>
      <c r="G389">
        <f t="shared" si="13"/>
        <v>7</v>
      </c>
    </row>
    <row r="390" spans="1:7" ht="29.25" customHeight="1">
      <c r="A390" s="118">
        <v>20502</v>
      </c>
      <c r="B390" s="119" t="s">
        <v>2145</v>
      </c>
      <c r="C390" s="120">
        <v>24245</v>
      </c>
      <c r="D390" s="120">
        <f>SUM(D391:D396)</f>
        <v>25100</v>
      </c>
      <c r="E390" s="85">
        <f t="shared" si="14"/>
        <v>855</v>
      </c>
      <c r="F390" s="22">
        <f aca="true" t="shared" si="15" ref="F390:F453">IF(AND((D390-C390)&lt;&gt;0,C390&lt;&gt;0),(D390-C390)/C390*100,"")</f>
        <v>3.5265003093421323</v>
      </c>
      <c r="G390">
        <f t="shared" si="13"/>
        <v>5</v>
      </c>
    </row>
    <row r="391" spans="1:7" ht="29.25" customHeight="1">
      <c r="A391" s="118">
        <v>2050201</v>
      </c>
      <c r="B391" s="122" t="s">
        <v>371</v>
      </c>
      <c r="C391" s="120">
        <v>1019</v>
      </c>
      <c r="D391" s="123">
        <v>1122</v>
      </c>
      <c r="E391" s="85">
        <f t="shared" si="14"/>
        <v>103</v>
      </c>
      <c r="F391" s="22">
        <f t="shared" si="15"/>
        <v>10.107948969578018</v>
      </c>
      <c r="G391">
        <f aca="true" t="shared" si="16" ref="G391:G454">LEN(A391)</f>
        <v>7</v>
      </c>
    </row>
    <row r="392" spans="1:7" ht="29.25" customHeight="1">
      <c r="A392" s="118">
        <v>2050202</v>
      </c>
      <c r="B392" s="122" t="s">
        <v>372</v>
      </c>
      <c r="C392" s="120">
        <v>12076</v>
      </c>
      <c r="D392" s="123">
        <v>12684</v>
      </c>
      <c r="E392" s="85">
        <f t="shared" si="14"/>
        <v>608</v>
      </c>
      <c r="F392" s="22">
        <f t="shared" si="15"/>
        <v>5.034779728386883</v>
      </c>
      <c r="G392">
        <f t="shared" si="16"/>
        <v>7</v>
      </c>
    </row>
    <row r="393" spans="1:7" ht="29.25" customHeight="1">
      <c r="A393" s="118">
        <v>2050203</v>
      </c>
      <c r="B393" s="122" t="s">
        <v>373</v>
      </c>
      <c r="C393" s="120">
        <v>8538</v>
      </c>
      <c r="D393" s="123">
        <v>8650</v>
      </c>
      <c r="E393" s="85">
        <f t="shared" si="14"/>
        <v>112</v>
      </c>
      <c r="F393" s="22">
        <f t="shared" si="15"/>
        <v>1.3117826188803</v>
      </c>
      <c r="G393">
        <f t="shared" si="16"/>
        <v>7</v>
      </c>
    </row>
    <row r="394" spans="1:7" ht="29.25" customHeight="1">
      <c r="A394" s="118">
        <v>2050204</v>
      </c>
      <c r="B394" s="122" t="s">
        <v>374</v>
      </c>
      <c r="C394" s="120">
        <v>2579</v>
      </c>
      <c r="D394" s="123">
        <v>2608</v>
      </c>
      <c r="E394" s="85">
        <f t="shared" si="14"/>
        <v>29</v>
      </c>
      <c r="F394" s="22">
        <f t="shared" si="15"/>
        <v>1.1244668476153548</v>
      </c>
      <c r="G394">
        <f t="shared" si="16"/>
        <v>7</v>
      </c>
    </row>
    <row r="395" spans="1:7" ht="29.25" customHeight="1">
      <c r="A395" s="124">
        <v>2050205</v>
      </c>
      <c r="B395" s="122" t="s">
        <v>375</v>
      </c>
      <c r="C395" s="120">
        <v>13</v>
      </c>
      <c r="D395" s="125">
        <v>14</v>
      </c>
      <c r="E395" s="85"/>
      <c r="F395" s="22">
        <f t="shared" si="15"/>
        <v>7.6923076923076925</v>
      </c>
      <c r="G395">
        <f t="shared" si="16"/>
        <v>7</v>
      </c>
    </row>
    <row r="396" spans="1:7" ht="29.25" customHeight="1">
      <c r="A396" s="118">
        <v>2050299</v>
      </c>
      <c r="B396" s="122" t="s">
        <v>376</v>
      </c>
      <c r="C396" s="120">
        <v>20</v>
      </c>
      <c r="D396" s="123">
        <v>22</v>
      </c>
      <c r="E396" s="85">
        <f>D396-C396</f>
        <v>2</v>
      </c>
      <c r="F396" s="22">
        <f t="shared" si="15"/>
        <v>10</v>
      </c>
      <c r="G396">
        <f t="shared" si="16"/>
        <v>7</v>
      </c>
    </row>
    <row r="397" spans="1:7" ht="29.25" customHeight="1">
      <c r="A397" s="118">
        <v>20503</v>
      </c>
      <c r="B397" s="119" t="s">
        <v>2146</v>
      </c>
      <c r="C397" s="120">
        <v>772</v>
      </c>
      <c r="D397" s="120">
        <f>SUM(D398:D402)</f>
        <v>800</v>
      </c>
      <c r="E397" s="85">
        <f>D397-C397</f>
        <v>28</v>
      </c>
      <c r="F397" s="22">
        <f t="shared" si="15"/>
        <v>3.6269430051813467</v>
      </c>
      <c r="G397">
        <f t="shared" si="16"/>
        <v>5</v>
      </c>
    </row>
    <row r="398" spans="1:7" ht="29.25" customHeight="1">
      <c r="A398" s="124">
        <v>2050301</v>
      </c>
      <c r="B398" s="122" t="s">
        <v>378</v>
      </c>
      <c r="C398" s="120"/>
      <c r="D398" s="125"/>
      <c r="E398" s="85"/>
      <c r="F398" s="22">
        <f t="shared" si="15"/>
      </c>
      <c r="G398">
        <f t="shared" si="16"/>
        <v>7</v>
      </c>
    </row>
    <row r="399" spans="1:7" ht="29.25" customHeight="1">
      <c r="A399" s="118">
        <v>2050302</v>
      </c>
      <c r="B399" s="122" t="s">
        <v>379</v>
      </c>
      <c r="C399" s="120">
        <v>772</v>
      </c>
      <c r="D399" s="123">
        <v>800</v>
      </c>
      <c r="E399" s="85">
        <f>D399-C399</f>
        <v>28</v>
      </c>
      <c r="F399" s="22">
        <f t="shared" si="15"/>
        <v>3.6269430051813467</v>
      </c>
      <c r="G399">
        <f t="shared" si="16"/>
        <v>7</v>
      </c>
    </row>
    <row r="400" spans="1:7" ht="29.25" customHeight="1">
      <c r="A400" s="124">
        <v>2050303</v>
      </c>
      <c r="B400" s="122" t="s">
        <v>380</v>
      </c>
      <c r="C400" s="120"/>
      <c r="D400" s="125"/>
      <c r="E400" s="85"/>
      <c r="F400" s="22">
        <f t="shared" si="15"/>
      </c>
      <c r="G400">
        <f t="shared" si="16"/>
        <v>7</v>
      </c>
    </row>
    <row r="401" spans="1:7" ht="29.25" customHeight="1">
      <c r="A401" s="124">
        <v>2050305</v>
      </c>
      <c r="B401" s="122" t="s">
        <v>381</v>
      </c>
      <c r="C401" s="120"/>
      <c r="D401" s="125"/>
      <c r="E401" s="85"/>
      <c r="F401" s="22">
        <f t="shared" si="15"/>
      </c>
      <c r="G401">
        <f t="shared" si="16"/>
        <v>7</v>
      </c>
    </row>
    <row r="402" spans="1:7" ht="29.25" customHeight="1">
      <c r="A402" s="118">
        <v>2050399</v>
      </c>
      <c r="B402" s="122" t="s">
        <v>382</v>
      </c>
      <c r="C402" s="120"/>
      <c r="D402" s="123"/>
      <c r="E402" s="85">
        <f>D402-C402</f>
        <v>0</v>
      </c>
      <c r="F402" s="22">
        <f t="shared" si="15"/>
      </c>
      <c r="G402">
        <f t="shared" si="16"/>
        <v>7</v>
      </c>
    </row>
    <row r="403" spans="1:7" ht="29.25" customHeight="1">
      <c r="A403" s="124">
        <v>20504</v>
      </c>
      <c r="B403" s="119" t="s">
        <v>2147</v>
      </c>
      <c r="C403" s="120"/>
      <c r="D403" s="120"/>
      <c r="E403" s="85"/>
      <c r="F403" s="22">
        <f t="shared" si="15"/>
      </c>
      <c r="G403">
        <f t="shared" si="16"/>
        <v>5</v>
      </c>
    </row>
    <row r="404" spans="1:7" ht="29.25" customHeight="1">
      <c r="A404" s="124">
        <v>2050401</v>
      </c>
      <c r="B404" s="122" t="s">
        <v>384</v>
      </c>
      <c r="C404" s="120"/>
      <c r="D404" s="120"/>
      <c r="E404" s="85"/>
      <c r="F404" s="22">
        <f t="shared" si="15"/>
      </c>
      <c r="G404">
        <f t="shared" si="16"/>
        <v>7</v>
      </c>
    </row>
    <row r="405" spans="1:7" ht="29.25" customHeight="1">
      <c r="A405" s="124">
        <v>2050402</v>
      </c>
      <c r="B405" s="122" t="s">
        <v>385</v>
      </c>
      <c r="C405" s="120"/>
      <c r="D405" s="120"/>
      <c r="E405" s="85"/>
      <c r="F405" s="22">
        <f t="shared" si="15"/>
      </c>
      <c r="G405">
        <f t="shared" si="16"/>
        <v>7</v>
      </c>
    </row>
    <row r="406" spans="1:7" ht="29.25" customHeight="1">
      <c r="A406" s="124">
        <v>2050403</v>
      </c>
      <c r="B406" s="122" t="s">
        <v>386</v>
      </c>
      <c r="C406" s="120"/>
      <c r="D406" s="120"/>
      <c r="E406" s="85"/>
      <c r="F406" s="22">
        <f t="shared" si="15"/>
      </c>
      <c r="G406">
        <f t="shared" si="16"/>
        <v>7</v>
      </c>
    </row>
    <row r="407" spans="1:7" ht="29.25" customHeight="1">
      <c r="A407" s="124">
        <v>2050404</v>
      </c>
      <c r="B407" s="122" t="s">
        <v>387</v>
      </c>
      <c r="C407" s="120"/>
      <c r="D407" s="120"/>
      <c r="E407" s="85"/>
      <c r="F407" s="22">
        <f t="shared" si="15"/>
      </c>
      <c r="G407">
        <f t="shared" si="16"/>
        <v>7</v>
      </c>
    </row>
    <row r="408" spans="1:7" ht="29.25" customHeight="1">
      <c r="A408" s="124">
        <v>2050499</v>
      </c>
      <c r="B408" s="122" t="s">
        <v>388</v>
      </c>
      <c r="C408" s="120"/>
      <c r="D408" s="120"/>
      <c r="E408" s="85"/>
      <c r="F408" s="22">
        <f t="shared" si="15"/>
      </c>
      <c r="G408">
        <f t="shared" si="16"/>
        <v>7</v>
      </c>
    </row>
    <row r="409" spans="1:7" ht="29.25" customHeight="1">
      <c r="A409" s="124">
        <v>20505</v>
      </c>
      <c r="B409" s="119" t="s">
        <v>2148</v>
      </c>
      <c r="C409" s="120"/>
      <c r="D409" s="120">
        <f>SUM(D410:D412)</f>
        <v>0</v>
      </c>
      <c r="E409" s="85"/>
      <c r="F409" s="22">
        <f t="shared" si="15"/>
      </c>
      <c r="G409">
        <f t="shared" si="16"/>
        <v>5</v>
      </c>
    </row>
    <row r="410" spans="1:7" ht="29.25" customHeight="1">
      <c r="A410" s="124">
        <v>2050501</v>
      </c>
      <c r="B410" s="122" t="s">
        <v>390</v>
      </c>
      <c r="C410" s="120"/>
      <c r="D410" s="120"/>
      <c r="E410" s="85"/>
      <c r="F410" s="22">
        <f t="shared" si="15"/>
      </c>
      <c r="G410">
        <f t="shared" si="16"/>
        <v>7</v>
      </c>
    </row>
    <row r="411" spans="1:7" ht="29.25" customHeight="1">
      <c r="A411" s="124">
        <v>2050502</v>
      </c>
      <c r="B411" s="122" t="s">
        <v>391</v>
      </c>
      <c r="C411" s="120"/>
      <c r="D411" s="120"/>
      <c r="E411" s="85"/>
      <c r="F411" s="22">
        <f t="shared" si="15"/>
      </c>
      <c r="G411">
        <f t="shared" si="16"/>
        <v>7</v>
      </c>
    </row>
    <row r="412" spans="1:7" ht="29.25" customHeight="1">
      <c r="A412" s="124">
        <v>2050599</v>
      </c>
      <c r="B412" s="122" t="s">
        <v>392</v>
      </c>
      <c r="C412" s="120"/>
      <c r="D412" s="120"/>
      <c r="E412" s="85"/>
      <c r="F412" s="22">
        <f t="shared" si="15"/>
      </c>
      <c r="G412">
        <f t="shared" si="16"/>
        <v>7</v>
      </c>
    </row>
    <row r="413" spans="1:7" ht="29.25" customHeight="1">
      <c r="A413" s="124">
        <v>20506</v>
      </c>
      <c r="B413" s="119" t="s">
        <v>2149</v>
      </c>
      <c r="C413" s="120"/>
      <c r="D413" s="120">
        <f>SUM(D414:D416)</f>
        <v>0</v>
      </c>
      <c r="E413" s="85"/>
      <c r="F413" s="22">
        <f t="shared" si="15"/>
      </c>
      <c r="G413">
        <f t="shared" si="16"/>
        <v>5</v>
      </c>
    </row>
    <row r="414" spans="1:7" ht="29.25" customHeight="1">
      <c r="A414" s="124">
        <v>2050601</v>
      </c>
      <c r="B414" s="122" t="s">
        <v>394</v>
      </c>
      <c r="C414" s="120"/>
      <c r="D414" s="120"/>
      <c r="E414" s="85"/>
      <c r="F414" s="22">
        <f t="shared" si="15"/>
      </c>
      <c r="G414">
        <f t="shared" si="16"/>
        <v>7</v>
      </c>
    </row>
    <row r="415" spans="1:7" ht="29.25" customHeight="1">
      <c r="A415" s="124">
        <v>2050602</v>
      </c>
      <c r="B415" s="122" t="s">
        <v>395</v>
      </c>
      <c r="C415" s="120"/>
      <c r="D415" s="120"/>
      <c r="E415" s="85"/>
      <c r="F415" s="22">
        <f t="shared" si="15"/>
      </c>
      <c r="G415">
        <f t="shared" si="16"/>
        <v>7</v>
      </c>
    </row>
    <row r="416" spans="1:7" ht="29.25" customHeight="1">
      <c r="A416" s="124">
        <v>2050699</v>
      </c>
      <c r="B416" s="122" t="s">
        <v>396</v>
      </c>
      <c r="C416" s="120"/>
      <c r="D416" s="120"/>
      <c r="E416" s="85"/>
      <c r="F416" s="22">
        <f t="shared" si="15"/>
      </c>
      <c r="G416">
        <f t="shared" si="16"/>
        <v>7</v>
      </c>
    </row>
    <row r="417" spans="1:7" ht="31.5" customHeight="1">
      <c r="A417" s="118">
        <v>20507</v>
      </c>
      <c r="B417" s="119" t="s">
        <v>2150</v>
      </c>
      <c r="C417" s="120">
        <v>40</v>
      </c>
      <c r="D417" s="120">
        <f>SUM(D418:D420)</f>
        <v>60</v>
      </c>
      <c r="E417" s="85">
        <f>D417-C417</f>
        <v>20</v>
      </c>
      <c r="F417" s="22">
        <f t="shared" si="15"/>
        <v>50</v>
      </c>
      <c r="G417">
        <f t="shared" si="16"/>
        <v>5</v>
      </c>
    </row>
    <row r="418" spans="1:7" ht="31.5" customHeight="1">
      <c r="A418" s="118">
        <v>2050701</v>
      </c>
      <c r="B418" s="122" t="s">
        <v>398</v>
      </c>
      <c r="C418" s="120">
        <v>40</v>
      </c>
      <c r="D418" s="123">
        <v>60</v>
      </c>
      <c r="E418" s="85">
        <f>D418-C418</f>
        <v>20</v>
      </c>
      <c r="F418" s="22">
        <f t="shared" si="15"/>
        <v>50</v>
      </c>
      <c r="G418">
        <f t="shared" si="16"/>
        <v>7</v>
      </c>
    </row>
    <row r="419" spans="1:7" ht="31.5" customHeight="1">
      <c r="A419" s="124">
        <v>2050702</v>
      </c>
      <c r="B419" s="122" t="s">
        <v>399</v>
      </c>
      <c r="C419" s="120"/>
      <c r="D419" s="120"/>
      <c r="E419" s="85"/>
      <c r="F419" s="22">
        <f t="shared" si="15"/>
      </c>
      <c r="G419">
        <f t="shared" si="16"/>
        <v>7</v>
      </c>
    </row>
    <row r="420" spans="1:7" ht="29.25" customHeight="1">
      <c r="A420" s="124">
        <v>2050799</v>
      </c>
      <c r="B420" s="122" t="s">
        <v>400</v>
      </c>
      <c r="C420" s="120"/>
      <c r="D420" s="120"/>
      <c r="E420" s="85"/>
      <c r="F420" s="22">
        <f t="shared" si="15"/>
      </c>
      <c r="G420">
        <f t="shared" si="16"/>
        <v>7</v>
      </c>
    </row>
    <row r="421" spans="1:7" ht="29.25" customHeight="1">
      <c r="A421" s="118">
        <v>20508</v>
      </c>
      <c r="B421" s="119" t="s">
        <v>2151</v>
      </c>
      <c r="C421" s="120">
        <v>529</v>
      </c>
      <c r="D421" s="120">
        <f>SUM(D422:D426)</f>
        <v>550</v>
      </c>
      <c r="E421" s="85">
        <f>D421-C421</f>
        <v>21</v>
      </c>
      <c r="F421" s="22">
        <f t="shared" si="15"/>
        <v>3.9697542533081283</v>
      </c>
      <c r="G421">
        <f t="shared" si="16"/>
        <v>5</v>
      </c>
    </row>
    <row r="422" spans="1:7" ht="29.25" customHeight="1">
      <c r="A422" s="118">
        <v>2050801</v>
      </c>
      <c r="B422" s="122" t="s">
        <v>402</v>
      </c>
      <c r="C422" s="120">
        <v>337</v>
      </c>
      <c r="D422" s="123">
        <v>349</v>
      </c>
      <c r="E422" s="85">
        <f>D422-C422</f>
        <v>12</v>
      </c>
      <c r="F422" s="22">
        <f t="shared" si="15"/>
        <v>3.5608308605341246</v>
      </c>
      <c r="G422">
        <f t="shared" si="16"/>
        <v>7</v>
      </c>
    </row>
    <row r="423" spans="1:7" ht="29.25" customHeight="1">
      <c r="A423" s="118">
        <v>2050802</v>
      </c>
      <c r="B423" s="122" t="s">
        <v>403</v>
      </c>
      <c r="C423" s="120">
        <v>192</v>
      </c>
      <c r="D423" s="123">
        <v>201</v>
      </c>
      <c r="E423" s="85">
        <f>D423-C423</f>
        <v>9</v>
      </c>
      <c r="F423" s="22">
        <f t="shared" si="15"/>
        <v>4.6875</v>
      </c>
      <c r="G423">
        <f t="shared" si="16"/>
        <v>7</v>
      </c>
    </row>
    <row r="424" spans="1:7" ht="29.25" customHeight="1">
      <c r="A424" s="124">
        <v>2050803</v>
      </c>
      <c r="B424" s="122" t="s">
        <v>404</v>
      </c>
      <c r="C424" s="120"/>
      <c r="D424" s="125"/>
      <c r="E424" s="85"/>
      <c r="F424" s="22">
        <f t="shared" si="15"/>
      </c>
      <c r="G424">
        <f t="shared" si="16"/>
        <v>7</v>
      </c>
    </row>
    <row r="425" spans="1:7" ht="29.25" customHeight="1">
      <c r="A425" s="124">
        <v>2050804</v>
      </c>
      <c r="B425" s="122" t="s">
        <v>405</v>
      </c>
      <c r="C425" s="120"/>
      <c r="D425" s="125"/>
      <c r="E425" s="85"/>
      <c r="F425" s="22">
        <f t="shared" si="15"/>
      </c>
      <c r="G425">
        <f t="shared" si="16"/>
        <v>7</v>
      </c>
    </row>
    <row r="426" spans="1:7" ht="29.25" customHeight="1">
      <c r="A426" s="124">
        <v>2050899</v>
      </c>
      <c r="B426" s="122" t="s">
        <v>406</v>
      </c>
      <c r="C426" s="120"/>
      <c r="D426" s="125"/>
      <c r="E426" s="85"/>
      <c r="F426" s="22">
        <f t="shared" si="15"/>
      </c>
      <c r="G426">
        <f t="shared" si="16"/>
        <v>7</v>
      </c>
    </row>
    <row r="427" spans="1:7" ht="29.25" customHeight="1">
      <c r="A427" s="118">
        <v>20509</v>
      </c>
      <c r="B427" s="119" t="s">
        <v>2152</v>
      </c>
      <c r="C427" s="120">
        <v>54</v>
      </c>
      <c r="D427" s="120">
        <f>SUM(D428:D433)</f>
        <v>65</v>
      </c>
      <c r="E427" s="85">
        <f>D427-C427</f>
        <v>11</v>
      </c>
      <c r="F427" s="22">
        <f t="shared" si="15"/>
        <v>20.37037037037037</v>
      </c>
      <c r="G427">
        <f t="shared" si="16"/>
        <v>5</v>
      </c>
    </row>
    <row r="428" spans="1:7" ht="29.25" customHeight="1">
      <c r="A428" s="124">
        <v>2050901</v>
      </c>
      <c r="B428" s="122" t="s">
        <v>408</v>
      </c>
      <c r="C428" s="120"/>
      <c r="D428" s="125"/>
      <c r="E428" s="85"/>
      <c r="F428" s="22">
        <f t="shared" si="15"/>
      </c>
      <c r="G428">
        <f t="shared" si="16"/>
        <v>7</v>
      </c>
    </row>
    <row r="429" spans="1:7" ht="29.25" customHeight="1">
      <c r="A429" s="124">
        <v>2050902</v>
      </c>
      <c r="B429" s="122" t="s">
        <v>409</v>
      </c>
      <c r="C429" s="120"/>
      <c r="D429" s="125"/>
      <c r="E429" s="85"/>
      <c r="F429" s="22">
        <f t="shared" si="15"/>
      </c>
      <c r="G429">
        <f t="shared" si="16"/>
        <v>7</v>
      </c>
    </row>
    <row r="430" spans="1:7" ht="29.25" customHeight="1">
      <c r="A430" s="124">
        <v>2050903</v>
      </c>
      <c r="B430" s="122" t="s">
        <v>410</v>
      </c>
      <c r="C430" s="120"/>
      <c r="D430" s="125"/>
      <c r="E430" s="85"/>
      <c r="F430" s="22">
        <f t="shared" si="15"/>
      </c>
      <c r="G430">
        <f t="shared" si="16"/>
        <v>7</v>
      </c>
    </row>
    <row r="431" spans="1:7" ht="29.25" customHeight="1">
      <c r="A431" s="124">
        <v>2050904</v>
      </c>
      <c r="B431" s="122" t="s">
        <v>411</v>
      </c>
      <c r="C431" s="120"/>
      <c r="D431" s="125"/>
      <c r="E431" s="85"/>
      <c r="F431" s="22">
        <f t="shared" si="15"/>
      </c>
      <c r="G431">
        <f t="shared" si="16"/>
        <v>7</v>
      </c>
    </row>
    <row r="432" spans="1:7" ht="29.25" customHeight="1">
      <c r="A432" s="124">
        <v>2050905</v>
      </c>
      <c r="B432" s="122" t="s">
        <v>412</v>
      </c>
      <c r="C432" s="120"/>
      <c r="D432" s="125"/>
      <c r="E432" s="85"/>
      <c r="F432" s="22">
        <f t="shared" si="15"/>
      </c>
      <c r="G432">
        <f t="shared" si="16"/>
        <v>7</v>
      </c>
    </row>
    <row r="433" spans="1:7" ht="29.25" customHeight="1">
      <c r="A433" s="118">
        <v>2050999</v>
      </c>
      <c r="B433" s="122" t="s">
        <v>413</v>
      </c>
      <c r="C433" s="120">
        <v>54</v>
      </c>
      <c r="D433" s="123">
        <v>65</v>
      </c>
      <c r="E433" s="85">
        <f aca="true" t="shared" si="17" ref="E433:E438">D433-C433</f>
        <v>11</v>
      </c>
      <c r="F433" s="22">
        <f t="shared" si="15"/>
        <v>20.37037037037037</v>
      </c>
      <c r="G433">
        <f t="shared" si="16"/>
        <v>7</v>
      </c>
    </row>
    <row r="434" spans="1:7" ht="29.25" customHeight="1">
      <c r="A434" s="118">
        <v>20599</v>
      </c>
      <c r="B434" s="119" t="s">
        <v>2153</v>
      </c>
      <c r="C434" s="120">
        <v>3500</v>
      </c>
      <c r="D434" s="120">
        <f>D435</f>
        <v>2612</v>
      </c>
      <c r="E434" s="85">
        <f t="shared" si="17"/>
        <v>-888</v>
      </c>
      <c r="F434" s="22">
        <f t="shared" si="15"/>
        <v>-25.371428571428574</v>
      </c>
      <c r="G434">
        <f t="shared" si="16"/>
        <v>5</v>
      </c>
    </row>
    <row r="435" spans="1:7" ht="29.25" customHeight="1">
      <c r="A435" s="118">
        <v>2059999</v>
      </c>
      <c r="B435" s="122" t="s">
        <v>415</v>
      </c>
      <c r="C435" s="120">
        <v>3500</v>
      </c>
      <c r="D435" s="123">
        <v>2612</v>
      </c>
      <c r="E435" s="85">
        <f t="shared" si="17"/>
        <v>-888</v>
      </c>
      <c r="F435" s="22">
        <f t="shared" si="15"/>
        <v>-25.371428571428574</v>
      </c>
      <c r="G435">
        <f t="shared" si="16"/>
        <v>7</v>
      </c>
    </row>
    <row r="436" spans="1:7" ht="29.25" customHeight="1">
      <c r="A436" s="118">
        <v>206</v>
      </c>
      <c r="B436" s="119" t="s">
        <v>416</v>
      </c>
      <c r="C436" s="120">
        <v>622</v>
      </c>
      <c r="D436" s="120">
        <f>D437+D442+D451+D457+D462+D467+D472+D479+D483+D487</f>
        <v>655</v>
      </c>
      <c r="E436" s="85">
        <f t="shared" si="17"/>
        <v>33</v>
      </c>
      <c r="F436" s="22">
        <f t="shared" si="15"/>
        <v>5.305466237942122</v>
      </c>
      <c r="G436">
        <f t="shared" si="16"/>
        <v>3</v>
      </c>
    </row>
    <row r="437" spans="1:7" ht="29.25" customHeight="1">
      <c r="A437" s="118">
        <v>20601</v>
      </c>
      <c r="B437" s="119" t="s">
        <v>2154</v>
      </c>
      <c r="C437" s="120">
        <v>161</v>
      </c>
      <c r="D437" s="120">
        <f>SUM(D438:D441)</f>
        <v>170</v>
      </c>
      <c r="E437" s="85">
        <f t="shared" si="17"/>
        <v>9</v>
      </c>
      <c r="F437" s="22">
        <f t="shared" si="15"/>
        <v>5.590062111801243</v>
      </c>
      <c r="G437">
        <f t="shared" si="16"/>
        <v>5</v>
      </c>
    </row>
    <row r="438" spans="1:7" ht="33" customHeight="1">
      <c r="A438" s="118">
        <v>2060101</v>
      </c>
      <c r="B438" s="122" t="s">
        <v>139</v>
      </c>
      <c r="C438" s="120">
        <v>131</v>
      </c>
      <c r="D438" s="123">
        <v>142</v>
      </c>
      <c r="E438" s="85">
        <f t="shared" si="17"/>
        <v>11</v>
      </c>
      <c r="F438" s="22">
        <f t="shared" si="15"/>
        <v>8.396946564885496</v>
      </c>
      <c r="G438">
        <f t="shared" si="16"/>
        <v>7</v>
      </c>
    </row>
    <row r="439" spans="1:7" ht="33" customHeight="1">
      <c r="A439" s="124">
        <v>2060102</v>
      </c>
      <c r="B439" s="122" t="s">
        <v>140</v>
      </c>
      <c r="C439" s="120">
        <v>30</v>
      </c>
      <c r="D439" s="120">
        <v>28</v>
      </c>
      <c r="E439" s="85"/>
      <c r="F439" s="22">
        <f t="shared" si="15"/>
        <v>-6.666666666666667</v>
      </c>
      <c r="G439">
        <f t="shared" si="16"/>
        <v>7</v>
      </c>
    </row>
    <row r="440" spans="1:7" ht="30" customHeight="1">
      <c r="A440" s="124">
        <v>2060103</v>
      </c>
      <c r="B440" s="122" t="s">
        <v>141</v>
      </c>
      <c r="C440" s="120"/>
      <c r="D440" s="120"/>
      <c r="E440" s="85"/>
      <c r="F440" s="22">
        <f t="shared" si="15"/>
      </c>
      <c r="G440">
        <f t="shared" si="16"/>
        <v>7</v>
      </c>
    </row>
    <row r="441" spans="1:7" ht="28.5" customHeight="1">
      <c r="A441" s="124">
        <v>2060199</v>
      </c>
      <c r="B441" s="122" t="s">
        <v>418</v>
      </c>
      <c r="C441" s="120"/>
      <c r="D441" s="120"/>
      <c r="E441" s="85"/>
      <c r="F441" s="22">
        <f t="shared" si="15"/>
      </c>
      <c r="G441">
        <f t="shared" si="16"/>
        <v>7</v>
      </c>
    </row>
    <row r="442" spans="1:7" ht="32.25" customHeight="1">
      <c r="A442" s="124">
        <v>20602</v>
      </c>
      <c r="B442" s="119" t="s">
        <v>2155</v>
      </c>
      <c r="C442" s="120"/>
      <c r="D442" s="120">
        <f>SUM(D443:D450)</f>
        <v>0</v>
      </c>
      <c r="E442" s="85"/>
      <c r="F442" s="22">
        <f t="shared" si="15"/>
      </c>
      <c r="G442">
        <f t="shared" si="16"/>
        <v>5</v>
      </c>
    </row>
    <row r="443" spans="1:7" ht="32.25" customHeight="1">
      <c r="A443" s="124">
        <v>2060201</v>
      </c>
      <c r="B443" s="122" t="s">
        <v>420</v>
      </c>
      <c r="C443" s="120"/>
      <c r="D443" s="120"/>
      <c r="E443" s="85"/>
      <c r="F443" s="22">
        <f t="shared" si="15"/>
      </c>
      <c r="G443">
        <f t="shared" si="16"/>
        <v>7</v>
      </c>
    </row>
    <row r="444" spans="1:7" ht="32.25" customHeight="1">
      <c r="A444" s="124">
        <v>2060203</v>
      </c>
      <c r="B444" s="122" t="s">
        <v>421</v>
      </c>
      <c r="C444" s="120"/>
      <c r="D444" s="120"/>
      <c r="E444" s="85"/>
      <c r="F444" s="22">
        <f t="shared" si="15"/>
      </c>
      <c r="G444">
        <f t="shared" si="16"/>
        <v>7</v>
      </c>
    </row>
    <row r="445" spans="1:7" ht="29.25" customHeight="1">
      <c r="A445" s="124">
        <v>2060204</v>
      </c>
      <c r="B445" s="122" t="s">
        <v>422</v>
      </c>
      <c r="C445" s="120"/>
      <c r="D445" s="120"/>
      <c r="E445" s="85"/>
      <c r="F445" s="22">
        <f t="shared" si="15"/>
      </c>
      <c r="G445">
        <f t="shared" si="16"/>
        <v>7</v>
      </c>
    </row>
    <row r="446" spans="1:7" ht="29.25" customHeight="1">
      <c r="A446" s="124">
        <v>2060205</v>
      </c>
      <c r="B446" s="122" t="s">
        <v>423</v>
      </c>
      <c r="C446" s="120"/>
      <c r="D446" s="120"/>
      <c r="E446" s="85"/>
      <c r="F446" s="22">
        <f t="shared" si="15"/>
      </c>
      <c r="G446">
        <f t="shared" si="16"/>
        <v>7</v>
      </c>
    </row>
    <row r="447" spans="1:7" ht="29.25" customHeight="1">
      <c r="A447" s="124">
        <v>2060206</v>
      </c>
      <c r="B447" s="122" t="s">
        <v>424</v>
      </c>
      <c r="C447" s="120"/>
      <c r="D447" s="120"/>
      <c r="E447" s="85"/>
      <c r="F447" s="22">
        <f t="shared" si="15"/>
      </c>
      <c r="G447">
        <f t="shared" si="16"/>
        <v>7</v>
      </c>
    </row>
    <row r="448" spans="1:7" ht="29.25" customHeight="1">
      <c r="A448" s="124">
        <v>2060207</v>
      </c>
      <c r="B448" s="122" t="s">
        <v>425</v>
      </c>
      <c r="C448" s="120"/>
      <c r="D448" s="120"/>
      <c r="E448" s="85"/>
      <c r="F448" s="22">
        <f t="shared" si="15"/>
      </c>
      <c r="G448">
        <f t="shared" si="16"/>
        <v>7</v>
      </c>
    </row>
    <row r="449" spans="1:7" ht="29.25" customHeight="1">
      <c r="A449" s="124">
        <v>2060208</v>
      </c>
      <c r="B449" s="122" t="s">
        <v>426</v>
      </c>
      <c r="C449" s="120"/>
      <c r="D449" s="120"/>
      <c r="E449" s="85"/>
      <c r="F449" s="22">
        <f t="shared" si="15"/>
      </c>
      <c r="G449">
        <f t="shared" si="16"/>
        <v>7</v>
      </c>
    </row>
    <row r="450" spans="1:7" ht="29.25" customHeight="1">
      <c r="A450" s="124">
        <v>2060299</v>
      </c>
      <c r="B450" s="122" t="s">
        <v>427</v>
      </c>
      <c r="C450" s="120"/>
      <c r="D450" s="120"/>
      <c r="E450" s="85"/>
      <c r="F450" s="22">
        <f t="shared" si="15"/>
      </c>
      <c r="G450">
        <f t="shared" si="16"/>
        <v>7</v>
      </c>
    </row>
    <row r="451" spans="1:7" ht="29.25" customHeight="1">
      <c r="A451" s="124">
        <v>20603</v>
      </c>
      <c r="B451" s="119" t="s">
        <v>2156</v>
      </c>
      <c r="C451" s="120"/>
      <c r="D451" s="120">
        <f>SUM(D452:D456)</f>
        <v>0</v>
      </c>
      <c r="E451" s="85"/>
      <c r="F451" s="22">
        <f t="shared" si="15"/>
      </c>
      <c r="G451">
        <f t="shared" si="16"/>
        <v>5</v>
      </c>
    </row>
    <row r="452" spans="1:7" ht="29.25" customHeight="1">
      <c r="A452" s="124">
        <v>2060301</v>
      </c>
      <c r="B452" s="122" t="s">
        <v>420</v>
      </c>
      <c r="C452" s="120"/>
      <c r="D452" s="120"/>
      <c r="E452" s="85"/>
      <c r="F452" s="22">
        <f t="shared" si="15"/>
      </c>
      <c r="G452">
        <f t="shared" si="16"/>
        <v>7</v>
      </c>
    </row>
    <row r="453" spans="1:7" ht="29.25" customHeight="1">
      <c r="A453" s="124">
        <v>2060302</v>
      </c>
      <c r="B453" s="122" t="s">
        <v>429</v>
      </c>
      <c r="C453" s="120"/>
      <c r="D453" s="120"/>
      <c r="E453" s="85"/>
      <c r="F453" s="22">
        <f t="shared" si="15"/>
      </c>
      <c r="G453">
        <f t="shared" si="16"/>
        <v>7</v>
      </c>
    </row>
    <row r="454" spans="1:7" ht="29.25" customHeight="1">
      <c r="A454" s="131">
        <v>2060303</v>
      </c>
      <c r="B454" s="132" t="s">
        <v>430</v>
      </c>
      <c r="C454" s="133"/>
      <c r="D454" s="133"/>
      <c r="E454" s="85"/>
      <c r="F454" s="22">
        <f aca="true" t="shared" si="18" ref="F454:F517">IF(AND((D454-C454)&lt;&gt;0,C454&lt;&gt;0),(D454-C454)/C454*100,"")</f>
      </c>
      <c r="G454">
        <f t="shared" si="16"/>
        <v>7</v>
      </c>
    </row>
    <row r="455" spans="1:7" ht="29.25" customHeight="1">
      <c r="A455" s="124">
        <v>2060304</v>
      </c>
      <c r="B455" s="122" t="s">
        <v>431</v>
      </c>
      <c r="C455" s="120"/>
      <c r="D455" s="120"/>
      <c r="E455" s="85"/>
      <c r="F455" s="22">
        <f t="shared" si="18"/>
      </c>
      <c r="G455">
        <f aca="true" t="shared" si="19" ref="G455:G518">LEN(A455)</f>
        <v>7</v>
      </c>
    </row>
    <row r="456" spans="1:7" ht="29.25" customHeight="1">
      <c r="A456" s="124">
        <v>2060399</v>
      </c>
      <c r="B456" s="122" t="s">
        <v>432</v>
      </c>
      <c r="C456" s="120"/>
      <c r="D456" s="120"/>
      <c r="E456" s="85"/>
      <c r="F456" s="22">
        <f t="shared" si="18"/>
      </c>
      <c r="G456">
        <f t="shared" si="19"/>
        <v>7</v>
      </c>
    </row>
    <row r="457" spans="1:7" ht="29.25" customHeight="1">
      <c r="A457" s="118">
        <v>20604</v>
      </c>
      <c r="B457" s="119" t="s">
        <v>2157</v>
      </c>
      <c r="C457" s="120">
        <v>377</v>
      </c>
      <c r="D457" s="120">
        <f>SUM(D458:D461)</f>
        <v>385</v>
      </c>
      <c r="E457" s="85">
        <f>D457-C457</f>
        <v>8</v>
      </c>
      <c r="F457" s="22">
        <f t="shared" si="18"/>
        <v>2.122015915119363</v>
      </c>
      <c r="G457">
        <f t="shared" si="19"/>
        <v>5</v>
      </c>
    </row>
    <row r="458" spans="1:7" ht="29.25" customHeight="1">
      <c r="A458" s="124">
        <v>2060401</v>
      </c>
      <c r="B458" s="122" t="s">
        <v>420</v>
      </c>
      <c r="C458" s="120"/>
      <c r="D458" s="125"/>
      <c r="E458" s="85"/>
      <c r="F458" s="22">
        <f t="shared" si="18"/>
      </c>
      <c r="G458">
        <f t="shared" si="19"/>
        <v>7</v>
      </c>
    </row>
    <row r="459" spans="1:7" ht="29.25" customHeight="1">
      <c r="A459" s="118">
        <v>2060404</v>
      </c>
      <c r="B459" s="122" t="s">
        <v>434</v>
      </c>
      <c r="C459" s="120">
        <v>46</v>
      </c>
      <c r="D459" s="123">
        <v>33</v>
      </c>
      <c r="E459" s="85">
        <f>D459-C459</f>
        <v>-13</v>
      </c>
      <c r="F459" s="22">
        <f t="shared" si="18"/>
        <v>-28.26086956521739</v>
      </c>
      <c r="G459">
        <f t="shared" si="19"/>
        <v>7</v>
      </c>
    </row>
    <row r="460" spans="1:7" ht="29.25" customHeight="1">
      <c r="A460" s="124">
        <v>2060405</v>
      </c>
      <c r="B460" s="122" t="s">
        <v>435</v>
      </c>
      <c r="C460" s="120"/>
      <c r="D460" s="125"/>
      <c r="E460" s="85"/>
      <c r="F460" s="22">
        <f t="shared" si="18"/>
      </c>
      <c r="G460">
        <f t="shared" si="19"/>
        <v>7</v>
      </c>
    </row>
    <row r="461" spans="1:7" ht="29.25" customHeight="1">
      <c r="A461" s="118">
        <v>2060499</v>
      </c>
      <c r="B461" s="122" t="s">
        <v>436</v>
      </c>
      <c r="C461" s="120">
        <v>331</v>
      </c>
      <c r="D461" s="123">
        <v>352</v>
      </c>
      <c r="E461" s="85">
        <f>D461-C461</f>
        <v>21</v>
      </c>
      <c r="F461" s="22">
        <f t="shared" si="18"/>
        <v>6.3444108761329305</v>
      </c>
      <c r="G461">
        <f t="shared" si="19"/>
        <v>7</v>
      </c>
    </row>
    <row r="462" spans="1:7" ht="29.25" customHeight="1">
      <c r="A462" s="124">
        <v>20605</v>
      </c>
      <c r="B462" s="119" t="s">
        <v>2158</v>
      </c>
      <c r="C462" s="120"/>
      <c r="D462" s="120">
        <f>SUM(D463:D466)</f>
        <v>0</v>
      </c>
      <c r="E462" s="85"/>
      <c r="F462" s="22">
        <f t="shared" si="18"/>
      </c>
      <c r="G462">
        <f t="shared" si="19"/>
        <v>5</v>
      </c>
    </row>
    <row r="463" spans="1:7" ht="29.25" customHeight="1">
      <c r="A463" s="124">
        <v>2060501</v>
      </c>
      <c r="B463" s="122" t="s">
        <v>420</v>
      </c>
      <c r="C463" s="120"/>
      <c r="D463" s="120"/>
      <c r="E463" s="85"/>
      <c r="F463" s="22">
        <f t="shared" si="18"/>
      </c>
      <c r="G463">
        <f t="shared" si="19"/>
        <v>7</v>
      </c>
    </row>
    <row r="464" spans="1:7" ht="29.25" customHeight="1">
      <c r="A464" s="124">
        <v>2060502</v>
      </c>
      <c r="B464" s="122" t="s">
        <v>438</v>
      </c>
      <c r="C464" s="120"/>
      <c r="D464" s="120"/>
      <c r="E464" s="85"/>
      <c r="F464" s="22">
        <f t="shared" si="18"/>
      </c>
      <c r="G464">
        <f t="shared" si="19"/>
        <v>7</v>
      </c>
    </row>
    <row r="465" spans="1:7" ht="29.25" customHeight="1">
      <c r="A465" s="124">
        <v>2060503</v>
      </c>
      <c r="B465" s="122" t="s">
        <v>439</v>
      </c>
      <c r="C465" s="120"/>
      <c r="D465" s="120"/>
      <c r="E465" s="85"/>
      <c r="F465" s="22">
        <f t="shared" si="18"/>
      </c>
      <c r="G465">
        <f t="shared" si="19"/>
        <v>7</v>
      </c>
    </row>
    <row r="466" spans="1:7" ht="29.25" customHeight="1">
      <c r="A466" s="124">
        <v>2060599</v>
      </c>
      <c r="B466" s="122" t="s">
        <v>440</v>
      </c>
      <c r="C466" s="120"/>
      <c r="D466" s="120"/>
      <c r="E466" s="85"/>
      <c r="F466" s="22">
        <f t="shared" si="18"/>
      </c>
      <c r="G466">
        <f t="shared" si="19"/>
        <v>7</v>
      </c>
    </row>
    <row r="467" spans="1:7" ht="29.25" customHeight="1">
      <c r="A467" s="124">
        <v>20606</v>
      </c>
      <c r="B467" s="119" t="s">
        <v>2159</v>
      </c>
      <c r="C467" s="120"/>
      <c r="D467" s="120">
        <f>SUM(D468:D471)</f>
        <v>0</v>
      </c>
      <c r="E467" s="85"/>
      <c r="F467" s="22">
        <f t="shared" si="18"/>
      </c>
      <c r="G467">
        <f t="shared" si="19"/>
        <v>5</v>
      </c>
    </row>
    <row r="468" spans="1:7" ht="29.25" customHeight="1">
      <c r="A468" s="124">
        <v>2060601</v>
      </c>
      <c r="B468" s="122" t="s">
        <v>442</v>
      </c>
      <c r="C468" s="120"/>
      <c r="D468" s="120"/>
      <c r="E468" s="85"/>
      <c r="F468" s="22">
        <f t="shared" si="18"/>
      </c>
      <c r="G468">
        <f t="shared" si="19"/>
        <v>7</v>
      </c>
    </row>
    <row r="469" spans="1:7" ht="29.25" customHeight="1">
      <c r="A469" s="124">
        <v>2060602</v>
      </c>
      <c r="B469" s="122" t="s">
        <v>443</v>
      </c>
      <c r="C469" s="120"/>
      <c r="D469" s="120"/>
      <c r="E469" s="85"/>
      <c r="F469" s="22">
        <f t="shared" si="18"/>
      </c>
      <c r="G469">
        <f t="shared" si="19"/>
        <v>7</v>
      </c>
    </row>
    <row r="470" spans="1:7" ht="29.25" customHeight="1">
      <c r="A470" s="124">
        <v>2060603</v>
      </c>
      <c r="B470" s="122" t="s">
        <v>444</v>
      </c>
      <c r="C470" s="120"/>
      <c r="D470" s="120"/>
      <c r="E470" s="85"/>
      <c r="F470" s="22">
        <f t="shared" si="18"/>
      </c>
      <c r="G470">
        <f t="shared" si="19"/>
        <v>7</v>
      </c>
    </row>
    <row r="471" spans="1:7" ht="29.25" customHeight="1">
      <c r="A471" s="124">
        <v>2060699</v>
      </c>
      <c r="B471" s="122" t="s">
        <v>445</v>
      </c>
      <c r="C471" s="120"/>
      <c r="D471" s="120"/>
      <c r="E471" s="85"/>
      <c r="F471" s="22">
        <f t="shared" si="18"/>
      </c>
      <c r="G471">
        <f t="shared" si="19"/>
        <v>7</v>
      </c>
    </row>
    <row r="472" spans="1:7" ht="29.25" customHeight="1">
      <c r="A472" s="118">
        <v>20607</v>
      </c>
      <c r="B472" s="119" t="s">
        <v>2160</v>
      </c>
      <c r="C472" s="120">
        <v>60</v>
      </c>
      <c r="D472" s="120">
        <f>SUM(D473:D478)</f>
        <v>65</v>
      </c>
      <c r="E472" s="85">
        <f>D472-C472</f>
        <v>5</v>
      </c>
      <c r="F472" s="22">
        <f t="shared" si="18"/>
        <v>8.333333333333332</v>
      </c>
      <c r="G472">
        <f t="shared" si="19"/>
        <v>5</v>
      </c>
    </row>
    <row r="473" spans="1:7" ht="29.25" customHeight="1">
      <c r="A473" s="124">
        <v>2060701</v>
      </c>
      <c r="B473" s="122" t="s">
        <v>420</v>
      </c>
      <c r="C473" s="120"/>
      <c r="D473" s="125"/>
      <c r="E473" s="85"/>
      <c r="F473" s="22">
        <f t="shared" si="18"/>
      </c>
      <c r="G473">
        <f t="shared" si="19"/>
        <v>7</v>
      </c>
    </row>
    <row r="474" spans="1:7" ht="29.25" customHeight="1">
      <c r="A474" s="118">
        <v>2060702</v>
      </c>
      <c r="B474" s="122" t="s">
        <v>447</v>
      </c>
      <c r="C474" s="120">
        <v>60</v>
      </c>
      <c r="D474" s="123">
        <v>65</v>
      </c>
      <c r="E474" s="85">
        <f>D474-C474</f>
        <v>5</v>
      </c>
      <c r="F474" s="22">
        <f t="shared" si="18"/>
        <v>8.333333333333332</v>
      </c>
      <c r="G474">
        <f t="shared" si="19"/>
        <v>7</v>
      </c>
    </row>
    <row r="475" spans="1:7" ht="29.25" customHeight="1">
      <c r="A475" s="124">
        <v>2060703</v>
      </c>
      <c r="B475" s="122" t="s">
        <v>448</v>
      </c>
      <c r="C475" s="120"/>
      <c r="D475" s="125"/>
      <c r="E475" s="85"/>
      <c r="F475" s="22">
        <f t="shared" si="18"/>
      </c>
      <c r="G475">
        <f t="shared" si="19"/>
        <v>7</v>
      </c>
    </row>
    <row r="476" spans="1:7" ht="29.25" customHeight="1">
      <c r="A476" s="124">
        <v>2060704</v>
      </c>
      <c r="B476" s="122" t="s">
        <v>449</v>
      </c>
      <c r="C476" s="120"/>
      <c r="D476" s="125"/>
      <c r="E476" s="85"/>
      <c r="F476" s="22">
        <f t="shared" si="18"/>
      </c>
      <c r="G476">
        <f t="shared" si="19"/>
        <v>7</v>
      </c>
    </row>
    <row r="477" spans="1:7" ht="29.25" customHeight="1">
      <c r="A477" s="124">
        <v>2060705</v>
      </c>
      <c r="B477" s="122" t="s">
        <v>450</v>
      </c>
      <c r="C477" s="120"/>
      <c r="D477" s="120"/>
      <c r="E477" s="85"/>
      <c r="F477" s="22">
        <f t="shared" si="18"/>
      </c>
      <c r="G477">
        <f t="shared" si="19"/>
        <v>7</v>
      </c>
    </row>
    <row r="478" spans="1:7" ht="29.25" customHeight="1">
      <c r="A478" s="124">
        <v>2060799</v>
      </c>
      <c r="B478" s="122" t="s">
        <v>451</v>
      </c>
      <c r="C478" s="120"/>
      <c r="D478" s="120"/>
      <c r="E478" s="85"/>
      <c r="F478" s="22">
        <f t="shared" si="18"/>
      </c>
      <c r="G478">
        <f t="shared" si="19"/>
        <v>7</v>
      </c>
    </row>
    <row r="479" spans="1:7" ht="29.25" customHeight="1">
      <c r="A479" s="124">
        <v>20608</v>
      </c>
      <c r="B479" s="119" t="s">
        <v>2161</v>
      </c>
      <c r="C479" s="120"/>
      <c r="D479" s="120">
        <f>SUM(D480:D482)</f>
        <v>0</v>
      </c>
      <c r="E479" s="85"/>
      <c r="F479" s="22">
        <f t="shared" si="18"/>
      </c>
      <c r="G479">
        <f t="shared" si="19"/>
        <v>5</v>
      </c>
    </row>
    <row r="480" spans="1:7" ht="29.25" customHeight="1">
      <c r="A480" s="124">
        <v>2060801</v>
      </c>
      <c r="B480" s="122" t="s">
        <v>453</v>
      </c>
      <c r="C480" s="120"/>
      <c r="D480" s="120"/>
      <c r="E480" s="85"/>
      <c r="F480" s="22">
        <f t="shared" si="18"/>
      </c>
      <c r="G480">
        <f t="shared" si="19"/>
        <v>7</v>
      </c>
    </row>
    <row r="481" spans="1:7" ht="29.25" customHeight="1">
      <c r="A481" s="124">
        <v>2060802</v>
      </c>
      <c r="B481" s="122" t="s">
        <v>454</v>
      </c>
      <c r="C481" s="120"/>
      <c r="D481" s="120"/>
      <c r="E481" s="85"/>
      <c r="F481" s="22">
        <f t="shared" si="18"/>
      </c>
      <c r="G481">
        <f t="shared" si="19"/>
        <v>7</v>
      </c>
    </row>
    <row r="482" spans="1:7" ht="29.25" customHeight="1">
      <c r="A482" s="124">
        <v>2060899</v>
      </c>
      <c r="B482" s="122" t="s">
        <v>455</v>
      </c>
      <c r="C482" s="120"/>
      <c r="D482" s="120"/>
      <c r="E482" s="85"/>
      <c r="F482" s="22">
        <f t="shared" si="18"/>
      </c>
      <c r="G482">
        <f t="shared" si="19"/>
        <v>7</v>
      </c>
    </row>
    <row r="483" spans="1:7" ht="29.25" customHeight="1">
      <c r="A483" s="124">
        <v>20609</v>
      </c>
      <c r="B483" s="119" t="s">
        <v>2162</v>
      </c>
      <c r="C483" s="120">
        <f>C484+C485+C486</f>
        <v>0</v>
      </c>
      <c r="D483" s="120">
        <f>D484+D485+D486</f>
        <v>0</v>
      </c>
      <c r="E483" s="85"/>
      <c r="F483" s="22">
        <f t="shared" si="18"/>
      </c>
      <c r="G483">
        <f t="shared" si="19"/>
        <v>5</v>
      </c>
    </row>
    <row r="484" spans="1:7" ht="29.25" customHeight="1">
      <c r="A484" s="124">
        <v>2060901</v>
      </c>
      <c r="B484" s="122" t="s">
        <v>457</v>
      </c>
      <c r="C484" s="120"/>
      <c r="D484" s="120"/>
      <c r="E484" s="85"/>
      <c r="F484" s="22">
        <f t="shared" si="18"/>
      </c>
      <c r="G484">
        <f t="shared" si="19"/>
        <v>7</v>
      </c>
    </row>
    <row r="485" spans="1:7" ht="29.25" customHeight="1">
      <c r="A485" s="124">
        <v>2060902</v>
      </c>
      <c r="B485" s="122" t="s">
        <v>458</v>
      </c>
      <c r="C485" s="120"/>
      <c r="D485" s="120"/>
      <c r="E485" s="85"/>
      <c r="F485" s="22">
        <f t="shared" si="18"/>
      </c>
      <c r="G485">
        <f t="shared" si="19"/>
        <v>7</v>
      </c>
    </row>
    <row r="486" spans="1:7" ht="29.25" customHeight="1">
      <c r="A486" s="124">
        <v>2060999</v>
      </c>
      <c r="B486" s="122" t="s">
        <v>459</v>
      </c>
      <c r="C486" s="120"/>
      <c r="D486" s="120"/>
      <c r="E486" s="85"/>
      <c r="F486" s="22">
        <f t="shared" si="18"/>
      </c>
      <c r="G486">
        <f t="shared" si="19"/>
        <v>7</v>
      </c>
    </row>
    <row r="487" spans="1:7" ht="29.25" customHeight="1">
      <c r="A487" s="118">
        <v>20699</v>
      </c>
      <c r="B487" s="119" t="s">
        <v>2163</v>
      </c>
      <c r="C487" s="120">
        <v>24</v>
      </c>
      <c r="D487" s="120">
        <f>SUM(D488:D491)</f>
        <v>35</v>
      </c>
      <c r="E487" s="85">
        <f>D487-C487</f>
        <v>11</v>
      </c>
      <c r="F487" s="22">
        <f t="shared" si="18"/>
        <v>45.83333333333333</v>
      </c>
      <c r="G487">
        <f t="shared" si="19"/>
        <v>5</v>
      </c>
    </row>
    <row r="488" spans="1:7" ht="29.25" customHeight="1">
      <c r="A488" s="124">
        <v>2069901</v>
      </c>
      <c r="B488" s="122" t="s">
        <v>461</v>
      </c>
      <c r="C488" s="120"/>
      <c r="D488" s="125"/>
      <c r="E488" s="85"/>
      <c r="F488" s="22">
        <f t="shared" si="18"/>
      </c>
      <c r="G488">
        <f t="shared" si="19"/>
        <v>7</v>
      </c>
    </row>
    <row r="489" spans="1:7" ht="29.25" customHeight="1">
      <c r="A489" s="124">
        <v>2069902</v>
      </c>
      <c r="B489" s="122" t="s">
        <v>462</v>
      </c>
      <c r="C489" s="120"/>
      <c r="D489" s="125"/>
      <c r="E489" s="85"/>
      <c r="F489" s="22">
        <f t="shared" si="18"/>
      </c>
      <c r="G489">
        <f t="shared" si="19"/>
        <v>7</v>
      </c>
    </row>
    <row r="490" spans="1:7" ht="29.25" customHeight="1">
      <c r="A490" s="124">
        <v>2069903</v>
      </c>
      <c r="B490" s="122" t="s">
        <v>463</v>
      </c>
      <c r="C490" s="120"/>
      <c r="D490" s="125"/>
      <c r="E490" s="85"/>
      <c r="F490" s="22">
        <f t="shared" si="18"/>
      </c>
      <c r="G490">
        <f t="shared" si="19"/>
        <v>7</v>
      </c>
    </row>
    <row r="491" spans="1:7" ht="29.25" customHeight="1">
      <c r="A491" s="118">
        <v>2069999</v>
      </c>
      <c r="B491" s="122" t="s">
        <v>464</v>
      </c>
      <c r="C491" s="120">
        <v>24</v>
      </c>
      <c r="D491" s="123">
        <v>35</v>
      </c>
      <c r="E491" s="85">
        <f>D491-C491</f>
        <v>11</v>
      </c>
      <c r="F491" s="22">
        <f t="shared" si="18"/>
        <v>45.83333333333333</v>
      </c>
      <c r="G491">
        <f t="shared" si="19"/>
        <v>7</v>
      </c>
    </row>
    <row r="492" spans="1:7" ht="29.25" customHeight="1">
      <c r="A492" s="118">
        <v>207</v>
      </c>
      <c r="B492" s="119" t="s">
        <v>465</v>
      </c>
      <c r="C492" s="120">
        <v>2026</v>
      </c>
      <c r="D492" s="120">
        <f>D493+D509+D517+D528+D537+D545</f>
        <v>2072</v>
      </c>
      <c r="E492" s="85">
        <f>D492-C492</f>
        <v>46</v>
      </c>
      <c r="F492" s="22">
        <f t="shared" si="18"/>
        <v>2.270483711747285</v>
      </c>
      <c r="G492">
        <f t="shared" si="19"/>
        <v>3</v>
      </c>
    </row>
    <row r="493" spans="1:7" ht="29.25" customHeight="1">
      <c r="A493" s="118">
        <v>20701</v>
      </c>
      <c r="B493" s="119" t="s">
        <v>2164</v>
      </c>
      <c r="C493" s="120">
        <v>1218</v>
      </c>
      <c r="D493" s="120">
        <f>SUM(D494:D508)</f>
        <v>1230</v>
      </c>
      <c r="E493" s="85">
        <f>D493-C493</f>
        <v>12</v>
      </c>
      <c r="F493" s="22">
        <f t="shared" si="18"/>
        <v>0.9852216748768473</v>
      </c>
      <c r="G493">
        <f t="shared" si="19"/>
        <v>5</v>
      </c>
    </row>
    <row r="494" spans="1:7" ht="29.25" customHeight="1">
      <c r="A494" s="118">
        <v>2070101</v>
      </c>
      <c r="B494" s="122" t="s">
        <v>139</v>
      </c>
      <c r="C494" s="120">
        <v>665</v>
      </c>
      <c r="D494" s="123">
        <v>673</v>
      </c>
      <c r="E494" s="85">
        <f>D494-C494</f>
        <v>8</v>
      </c>
      <c r="F494" s="22">
        <f t="shared" si="18"/>
        <v>1.2030075187969926</v>
      </c>
      <c r="G494">
        <f t="shared" si="19"/>
        <v>7</v>
      </c>
    </row>
    <row r="495" spans="1:7" ht="29.25" customHeight="1">
      <c r="A495" s="118">
        <v>2070102</v>
      </c>
      <c r="B495" s="122" t="s">
        <v>140</v>
      </c>
      <c r="C495" s="120">
        <v>7</v>
      </c>
      <c r="D495" s="123">
        <v>4</v>
      </c>
      <c r="E495" s="85">
        <f>D495-C495</f>
        <v>-3</v>
      </c>
      <c r="F495" s="22">
        <f t="shared" si="18"/>
        <v>-42.857142857142854</v>
      </c>
      <c r="G495">
        <f t="shared" si="19"/>
        <v>7</v>
      </c>
    </row>
    <row r="496" spans="1:7" ht="29.25" customHeight="1">
      <c r="A496" s="124">
        <v>2070103</v>
      </c>
      <c r="B496" s="122" t="s">
        <v>141</v>
      </c>
      <c r="C496" s="120"/>
      <c r="D496" s="125"/>
      <c r="E496" s="85"/>
      <c r="F496" s="22">
        <f t="shared" si="18"/>
      </c>
      <c r="G496">
        <f t="shared" si="19"/>
        <v>7</v>
      </c>
    </row>
    <row r="497" spans="1:7" ht="29.25" customHeight="1">
      <c r="A497" s="124">
        <v>2070104</v>
      </c>
      <c r="B497" s="122" t="s">
        <v>467</v>
      </c>
      <c r="C497" s="120"/>
      <c r="D497" s="125"/>
      <c r="E497" s="85"/>
      <c r="F497" s="22">
        <f t="shared" si="18"/>
      </c>
      <c r="G497">
        <f t="shared" si="19"/>
        <v>7</v>
      </c>
    </row>
    <row r="498" spans="1:7" ht="29.25" customHeight="1">
      <c r="A498" s="124">
        <v>2070105</v>
      </c>
      <c r="B498" s="122" t="s">
        <v>468</v>
      </c>
      <c r="C498" s="120"/>
      <c r="D498" s="125"/>
      <c r="E498" s="85"/>
      <c r="F498" s="22">
        <f t="shared" si="18"/>
      </c>
      <c r="G498">
        <f t="shared" si="19"/>
        <v>7</v>
      </c>
    </row>
    <row r="499" spans="1:7" ht="29.25" customHeight="1">
      <c r="A499" s="118">
        <v>2070106</v>
      </c>
      <c r="B499" s="122" t="s">
        <v>469</v>
      </c>
      <c r="C499" s="120"/>
      <c r="D499" s="125"/>
      <c r="E499" s="85"/>
      <c r="F499" s="22">
        <f t="shared" si="18"/>
      </c>
      <c r="G499">
        <f t="shared" si="19"/>
        <v>7</v>
      </c>
    </row>
    <row r="500" spans="1:7" ht="29.25" customHeight="1">
      <c r="A500" s="118">
        <v>2070107</v>
      </c>
      <c r="B500" s="122" t="s">
        <v>470</v>
      </c>
      <c r="C500" s="120">
        <v>7</v>
      </c>
      <c r="D500" s="123">
        <v>7</v>
      </c>
      <c r="E500" s="85">
        <f>D500-C500</f>
        <v>0</v>
      </c>
      <c r="F500" s="22">
        <f t="shared" si="18"/>
      </c>
      <c r="G500">
        <f t="shared" si="19"/>
        <v>7</v>
      </c>
    </row>
    <row r="501" spans="1:7" ht="29.25" customHeight="1">
      <c r="A501" s="118">
        <v>2070108</v>
      </c>
      <c r="B501" s="122" t="s">
        <v>471</v>
      </c>
      <c r="C501" s="120"/>
      <c r="D501" s="123"/>
      <c r="E501" s="85">
        <f>D501-C501</f>
        <v>0</v>
      </c>
      <c r="F501" s="22">
        <f t="shared" si="18"/>
      </c>
      <c r="G501">
        <f t="shared" si="19"/>
        <v>7</v>
      </c>
    </row>
    <row r="502" spans="1:7" ht="29.25" customHeight="1">
      <c r="A502" s="118">
        <v>2070109</v>
      </c>
      <c r="B502" s="122" t="s">
        <v>472</v>
      </c>
      <c r="C502" s="120">
        <v>304</v>
      </c>
      <c r="D502" s="123">
        <v>309</v>
      </c>
      <c r="E502" s="85">
        <f>D502-C502</f>
        <v>5</v>
      </c>
      <c r="F502" s="22">
        <f t="shared" si="18"/>
        <v>1.644736842105263</v>
      </c>
      <c r="G502">
        <f t="shared" si="19"/>
        <v>7</v>
      </c>
    </row>
    <row r="503" spans="1:7" ht="29.25" customHeight="1">
      <c r="A503" s="118">
        <v>2070110</v>
      </c>
      <c r="B503" s="122" t="s">
        <v>473</v>
      </c>
      <c r="C503" s="120"/>
      <c r="D503" s="125"/>
      <c r="E503" s="85"/>
      <c r="F503" s="22">
        <f t="shared" si="18"/>
      </c>
      <c r="G503">
        <f t="shared" si="19"/>
        <v>7</v>
      </c>
    </row>
    <row r="504" spans="1:7" ht="29.25" customHeight="1">
      <c r="A504" s="118">
        <v>2070111</v>
      </c>
      <c r="B504" s="122" t="s">
        <v>474</v>
      </c>
      <c r="C504" s="120">
        <v>14</v>
      </c>
      <c r="D504" s="123">
        <v>12</v>
      </c>
      <c r="E504" s="85">
        <f>D504-C504</f>
        <v>-2</v>
      </c>
      <c r="F504" s="22">
        <f t="shared" si="18"/>
        <v>-14.285714285714285</v>
      </c>
      <c r="G504">
        <f t="shared" si="19"/>
        <v>7</v>
      </c>
    </row>
    <row r="505" spans="1:7" ht="29.25" customHeight="1">
      <c r="A505" s="118">
        <v>2070112</v>
      </c>
      <c r="B505" s="122" t="s">
        <v>475</v>
      </c>
      <c r="C505" s="120"/>
      <c r="D505" s="125"/>
      <c r="E505" s="85"/>
      <c r="F505" s="22">
        <f t="shared" si="18"/>
      </c>
      <c r="G505">
        <f t="shared" si="19"/>
        <v>7</v>
      </c>
    </row>
    <row r="506" spans="1:7" ht="29.25" customHeight="1">
      <c r="A506" s="118">
        <v>2070113</v>
      </c>
      <c r="B506" s="122" t="s">
        <v>476</v>
      </c>
      <c r="C506" s="120">
        <v>1</v>
      </c>
      <c r="D506" s="123">
        <v>2</v>
      </c>
      <c r="E506" s="85">
        <f>D506-C506</f>
        <v>1</v>
      </c>
      <c r="F506" s="22">
        <f t="shared" si="18"/>
        <v>100</v>
      </c>
      <c r="G506">
        <f t="shared" si="19"/>
        <v>7</v>
      </c>
    </row>
    <row r="507" spans="1:7" ht="29.25" customHeight="1">
      <c r="A507" s="118">
        <v>2070114</v>
      </c>
      <c r="B507" s="122" t="s">
        <v>477</v>
      </c>
      <c r="C507" s="120"/>
      <c r="D507" s="125"/>
      <c r="E507" s="85"/>
      <c r="F507" s="22">
        <f t="shared" si="18"/>
      </c>
      <c r="G507">
        <f t="shared" si="19"/>
        <v>7</v>
      </c>
    </row>
    <row r="508" spans="1:7" ht="29.25" customHeight="1">
      <c r="A508" s="118">
        <v>2070199</v>
      </c>
      <c r="B508" s="122" t="s">
        <v>478</v>
      </c>
      <c r="C508" s="120">
        <v>220</v>
      </c>
      <c r="D508" s="123">
        <v>223</v>
      </c>
      <c r="E508" s="85">
        <f>D508-C508</f>
        <v>3</v>
      </c>
      <c r="F508" s="22">
        <f t="shared" si="18"/>
        <v>1.3636363636363635</v>
      </c>
      <c r="G508">
        <f t="shared" si="19"/>
        <v>7</v>
      </c>
    </row>
    <row r="509" spans="1:7" ht="29.25" customHeight="1">
      <c r="A509" s="118">
        <v>20702</v>
      </c>
      <c r="B509" s="119" t="s">
        <v>2165</v>
      </c>
      <c r="C509" s="120"/>
      <c r="D509" s="120">
        <f>SUM(D510:D516)</f>
        <v>0</v>
      </c>
      <c r="E509" s="85">
        <f>D509-C509</f>
        <v>0</v>
      </c>
      <c r="F509" s="22">
        <f t="shared" si="18"/>
      </c>
      <c r="G509">
        <f t="shared" si="19"/>
        <v>5</v>
      </c>
    </row>
    <row r="510" spans="1:7" ht="29.25" customHeight="1">
      <c r="A510" s="118">
        <v>2070201</v>
      </c>
      <c r="B510" s="122" t="s">
        <v>139</v>
      </c>
      <c r="C510" s="120"/>
      <c r="D510" s="125"/>
      <c r="E510" s="85"/>
      <c r="F510" s="22">
        <f t="shared" si="18"/>
      </c>
      <c r="G510">
        <f t="shared" si="19"/>
        <v>7</v>
      </c>
    </row>
    <row r="511" spans="1:7" ht="29.25" customHeight="1">
      <c r="A511" s="118">
        <v>2070202</v>
      </c>
      <c r="B511" s="122" t="s">
        <v>140</v>
      </c>
      <c r="C511" s="120"/>
      <c r="D511" s="125"/>
      <c r="E511" s="85"/>
      <c r="F511" s="22">
        <f t="shared" si="18"/>
      </c>
      <c r="G511">
        <f t="shared" si="19"/>
        <v>7</v>
      </c>
    </row>
    <row r="512" spans="1:7" ht="29.25" customHeight="1">
      <c r="A512" s="118">
        <v>2070203</v>
      </c>
      <c r="B512" s="122" t="s">
        <v>141</v>
      </c>
      <c r="C512" s="120"/>
      <c r="D512" s="125"/>
      <c r="E512" s="85"/>
      <c r="F512" s="22">
        <f t="shared" si="18"/>
      </c>
      <c r="G512">
        <f t="shared" si="19"/>
        <v>7</v>
      </c>
    </row>
    <row r="513" spans="1:7" ht="29.25" customHeight="1">
      <c r="A513" s="118">
        <v>2070204</v>
      </c>
      <c r="B513" s="122" t="s">
        <v>480</v>
      </c>
      <c r="C513" s="120"/>
      <c r="D513" s="123"/>
      <c r="E513" s="85">
        <f>D513-C513</f>
        <v>0</v>
      </c>
      <c r="F513" s="22">
        <f t="shared" si="18"/>
      </c>
      <c r="G513">
        <f t="shared" si="19"/>
        <v>7</v>
      </c>
    </row>
    <row r="514" spans="1:7" ht="29.25" customHeight="1">
      <c r="A514" s="118">
        <v>2070205</v>
      </c>
      <c r="B514" s="122" t="s">
        <v>481</v>
      </c>
      <c r="C514" s="120"/>
      <c r="D514" s="120"/>
      <c r="E514" s="85"/>
      <c r="F514" s="22">
        <f t="shared" si="18"/>
      </c>
      <c r="G514">
        <f t="shared" si="19"/>
        <v>7</v>
      </c>
    </row>
    <row r="515" spans="1:7" ht="29.25" customHeight="1">
      <c r="A515" s="118">
        <v>2070206</v>
      </c>
      <c r="B515" s="122" t="s">
        <v>482</v>
      </c>
      <c r="C515" s="120"/>
      <c r="D515" s="120"/>
      <c r="E515" s="85"/>
      <c r="F515" s="22">
        <f t="shared" si="18"/>
      </c>
      <c r="G515">
        <f t="shared" si="19"/>
        <v>7</v>
      </c>
    </row>
    <row r="516" spans="1:7" ht="29.25" customHeight="1">
      <c r="A516" s="118">
        <v>2070299</v>
      </c>
      <c r="B516" s="122" t="s">
        <v>483</v>
      </c>
      <c r="C516" s="120"/>
      <c r="D516" s="120"/>
      <c r="E516" s="85"/>
      <c r="F516" s="22">
        <f t="shared" si="18"/>
      </c>
      <c r="G516">
        <f t="shared" si="19"/>
        <v>7</v>
      </c>
    </row>
    <row r="517" spans="1:7" ht="29.25" customHeight="1">
      <c r="A517" s="118">
        <v>20703</v>
      </c>
      <c r="B517" s="119" t="s">
        <v>2166</v>
      </c>
      <c r="C517" s="120">
        <v>39</v>
      </c>
      <c r="D517" s="120">
        <f>SUM(D518:D527)</f>
        <v>50</v>
      </c>
      <c r="E517" s="85">
        <f>D517-C517</f>
        <v>11</v>
      </c>
      <c r="F517" s="22">
        <f t="shared" si="18"/>
        <v>28.205128205128204</v>
      </c>
      <c r="G517">
        <f t="shared" si="19"/>
        <v>5</v>
      </c>
    </row>
    <row r="518" spans="1:7" ht="29.25" customHeight="1">
      <c r="A518" s="118">
        <v>2070301</v>
      </c>
      <c r="B518" s="122" t="s">
        <v>139</v>
      </c>
      <c r="C518" s="120"/>
      <c r="D518" s="120"/>
      <c r="E518" s="85"/>
      <c r="F518" s="22">
        <f aca="true" t="shared" si="20" ref="F518:F581">IF(AND((D518-C518)&lt;&gt;0,C518&lt;&gt;0),(D518-C518)/C518*100,"")</f>
      </c>
      <c r="G518">
        <f t="shared" si="19"/>
        <v>7</v>
      </c>
    </row>
    <row r="519" spans="1:7" ht="29.25" customHeight="1">
      <c r="A519" s="118">
        <v>2070302</v>
      </c>
      <c r="B519" s="122" t="s">
        <v>140</v>
      </c>
      <c r="C519" s="120"/>
      <c r="D519" s="120"/>
      <c r="E519" s="85"/>
      <c r="F519" s="22">
        <f t="shared" si="20"/>
      </c>
      <c r="G519">
        <f aca="true" t="shared" si="21" ref="G519:G582">LEN(A519)</f>
        <v>7</v>
      </c>
    </row>
    <row r="520" spans="1:7" ht="29.25" customHeight="1">
      <c r="A520" s="118">
        <v>2070303</v>
      </c>
      <c r="B520" s="122" t="s">
        <v>141</v>
      </c>
      <c r="C520" s="120"/>
      <c r="D520" s="120"/>
      <c r="E520" s="85"/>
      <c r="F520" s="22">
        <f t="shared" si="20"/>
      </c>
      <c r="G520">
        <f t="shared" si="21"/>
        <v>7</v>
      </c>
    </row>
    <row r="521" spans="1:7" ht="29.25" customHeight="1">
      <c r="A521" s="118">
        <v>2070304</v>
      </c>
      <c r="B521" s="122" t="s">
        <v>485</v>
      </c>
      <c r="C521" s="120"/>
      <c r="D521" s="120"/>
      <c r="E521" s="85"/>
      <c r="F521" s="22">
        <f t="shared" si="20"/>
      </c>
      <c r="G521">
        <f t="shared" si="21"/>
        <v>7</v>
      </c>
    </row>
    <row r="522" spans="1:7" ht="29.25" customHeight="1">
      <c r="A522" s="118">
        <v>2070305</v>
      </c>
      <c r="B522" s="122" t="s">
        <v>486</v>
      </c>
      <c r="C522" s="120"/>
      <c r="D522" s="120"/>
      <c r="E522" s="85"/>
      <c r="F522" s="22">
        <f t="shared" si="20"/>
      </c>
      <c r="G522">
        <f t="shared" si="21"/>
        <v>7</v>
      </c>
    </row>
    <row r="523" spans="1:7" ht="29.25" customHeight="1">
      <c r="A523" s="118">
        <v>2070306</v>
      </c>
      <c r="B523" s="122" t="s">
        <v>487</v>
      </c>
      <c r="C523" s="120"/>
      <c r="D523" s="120"/>
      <c r="E523" s="85"/>
      <c r="F523" s="22">
        <f t="shared" si="20"/>
      </c>
      <c r="G523">
        <f t="shared" si="21"/>
        <v>7</v>
      </c>
    </row>
    <row r="524" spans="1:7" ht="29.25" customHeight="1">
      <c r="A524" s="118">
        <v>2070307</v>
      </c>
      <c r="B524" s="122" t="s">
        <v>488</v>
      </c>
      <c r="C524" s="120">
        <v>39</v>
      </c>
      <c r="D524" s="123">
        <v>50</v>
      </c>
      <c r="E524" s="85">
        <f>D524-C524</f>
        <v>11</v>
      </c>
      <c r="F524" s="22">
        <f t="shared" si="20"/>
        <v>28.205128205128204</v>
      </c>
      <c r="G524">
        <f t="shared" si="21"/>
        <v>7</v>
      </c>
    </row>
    <row r="525" spans="1:7" ht="29.25" customHeight="1">
      <c r="A525" s="118">
        <v>2070308</v>
      </c>
      <c r="B525" s="122" t="s">
        <v>489</v>
      </c>
      <c r="C525" s="120"/>
      <c r="D525" s="120"/>
      <c r="E525" s="85"/>
      <c r="F525" s="22">
        <f t="shared" si="20"/>
      </c>
      <c r="G525">
        <f t="shared" si="21"/>
        <v>7</v>
      </c>
    </row>
    <row r="526" spans="1:7" ht="29.25" customHeight="1">
      <c r="A526" s="118">
        <v>2070309</v>
      </c>
      <c r="B526" s="122" t="s">
        <v>490</v>
      </c>
      <c r="C526" s="120"/>
      <c r="D526" s="120"/>
      <c r="E526" s="85"/>
      <c r="F526" s="22">
        <f t="shared" si="20"/>
      </c>
      <c r="G526">
        <f t="shared" si="21"/>
        <v>7</v>
      </c>
    </row>
    <row r="527" spans="1:7" ht="29.25" customHeight="1">
      <c r="A527" s="118">
        <v>2070399</v>
      </c>
      <c r="B527" s="122" t="s">
        <v>491</v>
      </c>
      <c r="C527" s="120"/>
      <c r="D527" s="120"/>
      <c r="E527" s="85"/>
      <c r="F527" s="22">
        <f t="shared" si="20"/>
      </c>
      <c r="G527">
        <f t="shared" si="21"/>
        <v>7</v>
      </c>
    </row>
    <row r="528" spans="1:7" ht="29.25" customHeight="1">
      <c r="A528" s="118">
        <v>20706</v>
      </c>
      <c r="B528" s="119" t="s">
        <v>2167</v>
      </c>
      <c r="C528" s="120">
        <f>SUM(C529:C536)</f>
        <v>0</v>
      </c>
      <c r="D528" s="120">
        <f>SUM(D529:D536)</f>
        <v>0</v>
      </c>
      <c r="E528" s="85"/>
      <c r="F528" s="22">
        <f t="shared" si="20"/>
      </c>
      <c r="G528">
        <f t="shared" si="21"/>
        <v>5</v>
      </c>
    </row>
    <row r="529" spans="1:7" ht="29.25" customHeight="1">
      <c r="A529" s="118">
        <v>2070601</v>
      </c>
      <c r="B529" s="122" t="s">
        <v>139</v>
      </c>
      <c r="C529" s="120"/>
      <c r="D529" s="120"/>
      <c r="E529" s="85"/>
      <c r="F529" s="22">
        <f t="shared" si="20"/>
      </c>
      <c r="G529">
        <f t="shared" si="21"/>
        <v>7</v>
      </c>
    </row>
    <row r="530" spans="1:7" ht="29.25" customHeight="1">
      <c r="A530" s="118">
        <v>2070602</v>
      </c>
      <c r="B530" s="122" t="s">
        <v>140</v>
      </c>
      <c r="C530" s="120"/>
      <c r="D530" s="120"/>
      <c r="E530" s="85"/>
      <c r="F530" s="22">
        <f t="shared" si="20"/>
      </c>
      <c r="G530">
        <f t="shared" si="21"/>
        <v>7</v>
      </c>
    </row>
    <row r="531" spans="1:7" ht="29.25" customHeight="1">
      <c r="A531" s="118">
        <v>2070603</v>
      </c>
      <c r="B531" s="122" t="s">
        <v>141</v>
      </c>
      <c r="C531" s="120"/>
      <c r="D531" s="120"/>
      <c r="E531" s="85"/>
      <c r="F531" s="22">
        <f t="shared" si="20"/>
      </c>
      <c r="G531">
        <f t="shared" si="21"/>
        <v>7</v>
      </c>
    </row>
    <row r="532" spans="1:7" ht="29.25" customHeight="1">
      <c r="A532" s="118">
        <v>2070604</v>
      </c>
      <c r="B532" s="122" t="s">
        <v>493</v>
      </c>
      <c r="C532" s="120"/>
      <c r="D532" s="120"/>
      <c r="E532" s="85"/>
      <c r="F532" s="22">
        <f t="shared" si="20"/>
      </c>
      <c r="G532">
        <f t="shared" si="21"/>
        <v>7</v>
      </c>
    </row>
    <row r="533" spans="1:7" ht="29.25" customHeight="1">
      <c r="A533" s="118">
        <v>2070605</v>
      </c>
      <c r="B533" s="122" t="s">
        <v>494</v>
      </c>
      <c r="C533" s="120"/>
      <c r="D533" s="120"/>
      <c r="E533" s="85"/>
      <c r="F533" s="22">
        <f t="shared" si="20"/>
      </c>
      <c r="G533">
        <f t="shared" si="21"/>
        <v>7</v>
      </c>
    </row>
    <row r="534" spans="1:7" ht="29.25" customHeight="1">
      <c r="A534" s="118">
        <v>2070606</v>
      </c>
      <c r="B534" s="122" t="s">
        <v>495</v>
      </c>
      <c r="C534" s="120"/>
      <c r="D534" s="120"/>
      <c r="E534" s="85"/>
      <c r="F534" s="22">
        <f t="shared" si="20"/>
      </c>
      <c r="G534">
        <f t="shared" si="21"/>
        <v>7</v>
      </c>
    </row>
    <row r="535" spans="1:7" ht="29.25" customHeight="1">
      <c r="A535" s="118">
        <v>2070607</v>
      </c>
      <c r="B535" s="122" t="s">
        <v>496</v>
      </c>
      <c r="C535" s="120"/>
      <c r="D535" s="120"/>
      <c r="E535" s="85"/>
      <c r="F535" s="22">
        <f t="shared" si="20"/>
      </c>
      <c r="G535">
        <f t="shared" si="21"/>
        <v>7</v>
      </c>
    </row>
    <row r="536" spans="1:7" ht="29.25" customHeight="1">
      <c r="A536" s="118">
        <v>2070699</v>
      </c>
      <c r="B536" s="122" t="s">
        <v>497</v>
      </c>
      <c r="C536" s="120"/>
      <c r="D536" s="120"/>
      <c r="E536" s="85"/>
      <c r="F536" s="22">
        <f t="shared" si="20"/>
      </c>
      <c r="G536">
        <f t="shared" si="21"/>
        <v>7</v>
      </c>
    </row>
    <row r="537" spans="1:7" ht="29.25" customHeight="1">
      <c r="A537" s="118">
        <v>20708</v>
      </c>
      <c r="B537" s="119" t="s">
        <v>2168</v>
      </c>
      <c r="C537" s="120">
        <v>492</v>
      </c>
      <c r="D537" s="120">
        <f>SUM(D538:D544)</f>
        <v>510</v>
      </c>
      <c r="E537" s="85">
        <f>D537-C537</f>
        <v>18</v>
      </c>
      <c r="F537" s="22">
        <f t="shared" si="20"/>
        <v>3.6585365853658534</v>
      </c>
      <c r="G537">
        <f t="shared" si="21"/>
        <v>5</v>
      </c>
    </row>
    <row r="538" spans="1:7" ht="29.25" customHeight="1">
      <c r="A538" s="118">
        <v>2070801</v>
      </c>
      <c r="B538" s="122" t="s">
        <v>139</v>
      </c>
      <c r="C538" s="120"/>
      <c r="D538" s="125"/>
      <c r="E538" s="85"/>
      <c r="F538" s="22">
        <f t="shared" si="20"/>
      </c>
      <c r="G538">
        <f t="shared" si="21"/>
        <v>7</v>
      </c>
    </row>
    <row r="539" spans="1:7" ht="29.25" customHeight="1">
      <c r="A539" s="118">
        <v>2070802</v>
      </c>
      <c r="B539" s="122" t="s">
        <v>140</v>
      </c>
      <c r="C539" s="120"/>
      <c r="D539" s="125"/>
      <c r="E539" s="85"/>
      <c r="F539" s="22">
        <f t="shared" si="20"/>
      </c>
      <c r="G539">
        <f t="shared" si="21"/>
        <v>7</v>
      </c>
    </row>
    <row r="540" spans="1:7" ht="29.25" customHeight="1">
      <c r="A540" s="118">
        <v>2070803</v>
      </c>
      <c r="B540" s="122" t="s">
        <v>141</v>
      </c>
      <c r="C540" s="120"/>
      <c r="D540" s="125"/>
      <c r="E540" s="85"/>
      <c r="F540" s="22">
        <f t="shared" si="20"/>
      </c>
      <c r="G540">
        <f t="shared" si="21"/>
        <v>7</v>
      </c>
    </row>
    <row r="541" spans="1:7" ht="29.25" customHeight="1">
      <c r="A541" s="118">
        <v>2070806</v>
      </c>
      <c r="B541" s="122" t="s">
        <v>499</v>
      </c>
      <c r="C541" s="120"/>
      <c r="D541" s="125"/>
      <c r="E541" s="85"/>
      <c r="F541" s="22">
        <f t="shared" si="20"/>
      </c>
      <c r="G541">
        <f t="shared" si="21"/>
        <v>7</v>
      </c>
    </row>
    <row r="542" spans="1:7" ht="29.25" customHeight="1">
      <c r="A542" s="118">
        <v>2070807</v>
      </c>
      <c r="B542" s="122" t="s">
        <v>500</v>
      </c>
      <c r="C542" s="120">
        <v>18</v>
      </c>
      <c r="D542" s="123">
        <v>0</v>
      </c>
      <c r="E542" s="85">
        <f>D542-C542</f>
        <v>-18</v>
      </c>
      <c r="F542" s="22">
        <f t="shared" si="20"/>
        <v>-100</v>
      </c>
      <c r="G542">
        <f t="shared" si="21"/>
        <v>7</v>
      </c>
    </row>
    <row r="543" spans="1:7" ht="29.25" customHeight="1">
      <c r="A543" s="118">
        <v>2070808</v>
      </c>
      <c r="B543" s="122" t="s">
        <v>501</v>
      </c>
      <c r="C543" s="120">
        <v>467</v>
      </c>
      <c r="D543" s="123">
        <v>485</v>
      </c>
      <c r="E543" s="85">
        <f>D543-C543</f>
        <v>18</v>
      </c>
      <c r="F543" s="22">
        <f t="shared" si="20"/>
        <v>3.854389721627409</v>
      </c>
      <c r="G543">
        <f t="shared" si="21"/>
        <v>7</v>
      </c>
    </row>
    <row r="544" spans="1:7" ht="29.25" customHeight="1">
      <c r="A544" s="118">
        <v>2070899</v>
      </c>
      <c r="B544" s="122" t="s">
        <v>502</v>
      </c>
      <c r="C544" s="120">
        <v>7</v>
      </c>
      <c r="D544" s="123">
        <v>25</v>
      </c>
      <c r="E544" s="85">
        <f>D544-C544</f>
        <v>18</v>
      </c>
      <c r="F544" s="22">
        <f t="shared" si="20"/>
        <v>257.14285714285717</v>
      </c>
      <c r="G544">
        <f t="shared" si="21"/>
        <v>7</v>
      </c>
    </row>
    <row r="545" spans="1:7" ht="29.25" customHeight="1">
      <c r="A545" s="118">
        <v>20799</v>
      </c>
      <c r="B545" s="119" t="s">
        <v>2169</v>
      </c>
      <c r="C545" s="120">
        <v>277</v>
      </c>
      <c r="D545" s="120">
        <f>SUM(D546:D548)</f>
        <v>282</v>
      </c>
      <c r="E545" s="85">
        <f>D545-C545</f>
        <v>5</v>
      </c>
      <c r="F545" s="22">
        <f t="shared" si="20"/>
        <v>1.8050541516245486</v>
      </c>
      <c r="G545">
        <f t="shared" si="21"/>
        <v>5</v>
      </c>
    </row>
    <row r="546" spans="1:7" ht="29.25" customHeight="1">
      <c r="A546" s="118">
        <v>2079902</v>
      </c>
      <c r="B546" s="122" t="s">
        <v>504</v>
      </c>
      <c r="C546" s="120"/>
      <c r="D546" s="123">
        <v>0</v>
      </c>
      <c r="E546" s="85">
        <f>D546-C546</f>
        <v>0</v>
      </c>
      <c r="F546" s="22">
        <f t="shared" si="20"/>
      </c>
      <c r="G546">
        <f t="shared" si="21"/>
        <v>7</v>
      </c>
    </row>
    <row r="547" spans="1:7" ht="28.5" customHeight="1">
      <c r="A547" s="118">
        <v>2079903</v>
      </c>
      <c r="B547" s="122" t="s">
        <v>505</v>
      </c>
      <c r="C547" s="120"/>
      <c r="D547" s="125"/>
      <c r="E547" s="85"/>
      <c r="F547" s="22">
        <f t="shared" si="20"/>
      </c>
      <c r="G547">
        <f t="shared" si="21"/>
        <v>7</v>
      </c>
    </row>
    <row r="548" spans="1:7" ht="28.5" customHeight="1">
      <c r="A548" s="118">
        <v>2079999</v>
      </c>
      <c r="B548" s="122" t="s">
        <v>506</v>
      </c>
      <c r="C548" s="120">
        <v>277</v>
      </c>
      <c r="D548" s="123">
        <v>282</v>
      </c>
      <c r="E548" s="85">
        <f aca="true" t="shared" si="22" ref="E548:E553">D548-C548</f>
        <v>5</v>
      </c>
      <c r="F548" s="22">
        <f t="shared" si="20"/>
        <v>1.8050541516245486</v>
      </c>
      <c r="G548">
        <f t="shared" si="21"/>
        <v>7</v>
      </c>
    </row>
    <row r="549" spans="1:7" ht="29.25" customHeight="1">
      <c r="A549" s="118">
        <v>208</v>
      </c>
      <c r="B549" s="119" t="s">
        <v>507</v>
      </c>
      <c r="C549" s="120">
        <v>27077</v>
      </c>
      <c r="D549" s="120">
        <f>D550+D569+D577+D579+D588+D592+D602+D611+D618+D626+D635+D640+D643+D646+D649+D652+D655+D659+D663+D671+D674</f>
        <v>27300</v>
      </c>
      <c r="E549" s="85">
        <f t="shared" si="22"/>
        <v>223</v>
      </c>
      <c r="F549" s="22">
        <f t="shared" si="20"/>
        <v>0.8235772057465747</v>
      </c>
      <c r="G549">
        <f t="shared" si="21"/>
        <v>3</v>
      </c>
    </row>
    <row r="550" spans="1:7" ht="28.5" customHeight="1">
      <c r="A550" s="118">
        <v>20801</v>
      </c>
      <c r="B550" s="119" t="s">
        <v>2170</v>
      </c>
      <c r="C550" s="120">
        <v>876</v>
      </c>
      <c r="D550" s="120">
        <f>SUM(D551:D568)</f>
        <v>900</v>
      </c>
      <c r="E550" s="85">
        <f t="shared" si="22"/>
        <v>24</v>
      </c>
      <c r="F550" s="22">
        <f t="shared" si="20"/>
        <v>2.73972602739726</v>
      </c>
      <c r="G550">
        <f t="shared" si="21"/>
        <v>5</v>
      </c>
    </row>
    <row r="551" spans="1:7" ht="28.5" customHeight="1">
      <c r="A551" s="118">
        <v>2080101</v>
      </c>
      <c r="B551" s="122" t="s">
        <v>139</v>
      </c>
      <c r="C551" s="120">
        <v>737</v>
      </c>
      <c r="D551" s="123">
        <v>743</v>
      </c>
      <c r="E551" s="85">
        <f t="shared" si="22"/>
        <v>6</v>
      </c>
      <c r="F551" s="22">
        <f t="shared" si="20"/>
        <v>0.8141112618724559</v>
      </c>
      <c r="G551">
        <f t="shared" si="21"/>
        <v>7</v>
      </c>
    </row>
    <row r="552" spans="1:7" ht="28.5" customHeight="1">
      <c r="A552" s="118">
        <v>2080102</v>
      </c>
      <c r="B552" s="122" t="s">
        <v>140</v>
      </c>
      <c r="C552" s="120">
        <v>3</v>
      </c>
      <c r="D552" s="123">
        <v>5</v>
      </c>
      <c r="E552" s="85">
        <f t="shared" si="22"/>
        <v>2</v>
      </c>
      <c r="F552" s="22">
        <f t="shared" si="20"/>
        <v>66.66666666666666</v>
      </c>
      <c r="G552">
        <f t="shared" si="21"/>
        <v>7</v>
      </c>
    </row>
    <row r="553" spans="1:7" ht="28.5" customHeight="1">
      <c r="A553" s="118">
        <v>2080103</v>
      </c>
      <c r="B553" s="122" t="s">
        <v>141</v>
      </c>
      <c r="C553" s="120"/>
      <c r="D553" s="123"/>
      <c r="E553" s="85">
        <f t="shared" si="22"/>
        <v>0</v>
      </c>
      <c r="F553" s="22">
        <f t="shared" si="20"/>
      </c>
      <c r="G553">
        <f t="shared" si="21"/>
        <v>7</v>
      </c>
    </row>
    <row r="554" spans="1:7" ht="29.25" customHeight="1">
      <c r="A554" s="118">
        <v>2080104</v>
      </c>
      <c r="B554" s="122" t="s">
        <v>509</v>
      </c>
      <c r="C554" s="120"/>
      <c r="D554" s="125"/>
      <c r="E554" s="85"/>
      <c r="F554" s="22">
        <f t="shared" si="20"/>
      </c>
      <c r="G554">
        <f t="shared" si="21"/>
        <v>7</v>
      </c>
    </row>
    <row r="555" spans="1:7" ht="29.25" customHeight="1">
      <c r="A555" s="118">
        <v>2080105</v>
      </c>
      <c r="B555" s="122" t="s">
        <v>510</v>
      </c>
      <c r="C555" s="120"/>
      <c r="D555" s="120"/>
      <c r="E555" s="85"/>
      <c r="F555" s="22">
        <f t="shared" si="20"/>
      </c>
      <c r="G555">
        <f t="shared" si="21"/>
        <v>7</v>
      </c>
    </row>
    <row r="556" spans="1:7" ht="29.25" customHeight="1">
      <c r="A556" s="118">
        <v>2080106</v>
      </c>
      <c r="B556" s="122" t="s">
        <v>511</v>
      </c>
      <c r="C556" s="120">
        <v>50</v>
      </c>
      <c r="D556" s="120">
        <v>56</v>
      </c>
      <c r="E556" s="85">
        <f>D556-C556</f>
        <v>6</v>
      </c>
      <c r="F556" s="22">
        <f t="shared" si="20"/>
        <v>12</v>
      </c>
      <c r="G556">
        <f t="shared" si="21"/>
        <v>7</v>
      </c>
    </row>
    <row r="557" spans="1:7" ht="29.25" customHeight="1">
      <c r="A557" s="118">
        <v>2080107</v>
      </c>
      <c r="B557" s="122" t="s">
        <v>512</v>
      </c>
      <c r="C557" s="120"/>
      <c r="D557" s="120"/>
      <c r="E557" s="85"/>
      <c r="F557" s="22">
        <f t="shared" si="20"/>
      </c>
      <c r="G557">
        <f t="shared" si="21"/>
        <v>7</v>
      </c>
    </row>
    <row r="558" spans="1:7" ht="29.25" customHeight="1">
      <c r="A558" s="118">
        <v>2080108</v>
      </c>
      <c r="B558" s="122" t="s">
        <v>180</v>
      </c>
      <c r="C558" s="120"/>
      <c r="D558" s="120"/>
      <c r="E558" s="85"/>
      <c r="F558" s="22">
        <f t="shared" si="20"/>
      </c>
      <c r="G558">
        <f t="shared" si="21"/>
        <v>7</v>
      </c>
    </row>
    <row r="559" spans="1:7" ht="29.25" customHeight="1">
      <c r="A559" s="118">
        <v>2080109</v>
      </c>
      <c r="B559" s="122" t="s">
        <v>513</v>
      </c>
      <c r="C559" s="120"/>
      <c r="D559" s="120"/>
      <c r="E559" s="85"/>
      <c r="F559" s="22">
        <f t="shared" si="20"/>
      </c>
      <c r="G559">
        <f t="shared" si="21"/>
        <v>7</v>
      </c>
    </row>
    <row r="560" spans="1:7" ht="29.25" customHeight="1">
      <c r="A560" s="118">
        <v>2080110</v>
      </c>
      <c r="B560" s="122" t="s">
        <v>514</v>
      </c>
      <c r="C560" s="120"/>
      <c r="D560" s="120"/>
      <c r="E560" s="85"/>
      <c r="F560" s="22">
        <f t="shared" si="20"/>
      </c>
      <c r="G560">
        <f t="shared" si="21"/>
        <v>7</v>
      </c>
    </row>
    <row r="561" spans="1:7" ht="29.25" customHeight="1">
      <c r="A561" s="118">
        <v>2080111</v>
      </c>
      <c r="B561" s="122" t="s">
        <v>515</v>
      </c>
      <c r="C561" s="120"/>
      <c r="D561" s="120"/>
      <c r="E561" s="85"/>
      <c r="F561" s="22">
        <f t="shared" si="20"/>
      </c>
      <c r="G561">
        <f t="shared" si="21"/>
        <v>7</v>
      </c>
    </row>
    <row r="562" spans="1:7" ht="29.25" customHeight="1">
      <c r="A562" s="118">
        <v>2080112</v>
      </c>
      <c r="B562" s="122" t="s">
        <v>516</v>
      </c>
      <c r="C562" s="120"/>
      <c r="D562" s="120"/>
      <c r="E562" s="85"/>
      <c r="F562" s="22">
        <f t="shared" si="20"/>
      </c>
      <c r="G562">
        <f t="shared" si="21"/>
        <v>7</v>
      </c>
    </row>
    <row r="563" spans="1:7" ht="29.25" customHeight="1">
      <c r="A563" s="118">
        <v>2080113</v>
      </c>
      <c r="B563" s="122" t="s">
        <v>517</v>
      </c>
      <c r="C563" s="120"/>
      <c r="D563" s="120"/>
      <c r="E563" s="85"/>
      <c r="F563" s="22">
        <f t="shared" si="20"/>
      </c>
      <c r="G563">
        <f t="shared" si="21"/>
        <v>7</v>
      </c>
    </row>
    <row r="564" spans="1:7" ht="29.25" customHeight="1">
      <c r="A564" s="118">
        <v>2080114</v>
      </c>
      <c r="B564" s="122" t="s">
        <v>518</v>
      </c>
      <c r="C564" s="120"/>
      <c r="D564" s="120"/>
      <c r="E564" s="85"/>
      <c r="F564" s="22">
        <f t="shared" si="20"/>
      </c>
      <c r="G564">
        <f t="shared" si="21"/>
        <v>7</v>
      </c>
    </row>
    <row r="565" spans="1:7" ht="29.25" customHeight="1">
      <c r="A565" s="118">
        <v>2080115</v>
      </c>
      <c r="B565" s="122" t="s">
        <v>519</v>
      </c>
      <c r="C565" s="120"/>
      <c r="D565" s="120"/>
      <c r="E565" s="85"/>
      <c r="F565" s="22">
        <f t="shared" si="20"/>
      </c>
      <c r="G565">
        <f t="shared" si="21"/>
        <v>7</v>
      </c>
    </row>
    <row r="566" spans="1:7" ht="29.25" customHeight="1">
      <c r="A566" s="118">
        <v>2080116</v>
      </c>
      <c r="B566" s="122" t="s">
        <v>520</v>
      </c>
      <c r="C566" s="120"/>
      <c r="D566" s="120"/>
      <c r="E566" s="85"/>
      <c r="F566" s="22">
        <f t="shared" si="20"/>
      </c>
      <c r="G566">
        <f t="shared" si="21"/>
        <v>7</v>
      </c>
    </row>
    <row r="567" spans="1:7" ht="29.25" customHeight="1">
      <c r="A567" s="118">
        <v>2080150</v>
      </c>
      <c r="B567" s="122" t="s">
        <v>148</v>
      </c>
      <c r="C567" s="120"/>
      <c r="D567" s="120"/>
      <c r="E567" s="85"/>
      <c r="F567" s="22">
        <f t="shared" si="20"/>
      </c>
      <c r="G567">
        <f t="shared" si="21"/>
        <v>7</v>
      </c>
    </row>
    <row r="568" spans="1:7" ht="29.25" customHeight="1">
      <c r="A568" s="118">
        <v>2080199</v>
      </c>
      <c r="B568" s="122" t="s">
        <v>521</v>
      </c>
      <c r="C568" s="120">
        <v>86</v>
      </c>
      <c r="D568" s="120">
        <v>96</v>
      </c>
      <c r="E568" s="85"/>
      <c r="F568" s="22">
        <f t="shared" si="20"/>
        <v>11.627906976744185</v>
      </c>
      <c r="G568">
        <f t="shared" si="21"/>
        <v>7</v>
      </c>
    </row>
    <row r="569" spans="1:7" ht="29.25" customHeight="1">
      <c r="A569" s="118">
        <v>20802</v>
      </c>
      <c r="B569" s="119" t="s">
        <v>2171</v>
      </c>
      <c r="C569" s="120">
        <v>805</v>
      </c>
      <c r="D569" s="120">
        <f>SUM(D570:D576)</f>
        <v>820</v>
      </c>
      <c r="E569" s="85">
        <f>D569-C569</f>
        <v>15</v>
      </c>
      <c r="F569" s="22">
        <f t="shared" si="20"/>
        <v>1.8633540372670807</v>
      </c>
      <c r="G569">
        <f t="shared" si="21"/>
        <v>5</v>
      </c>
    </row>
    <row r="570" spans="1:7" ht="32.25" customHeight="1">
      <c r="A570" s="118">
        <v>2080201</v>
      </c>
      <c r="B570" s="122" t="s">
        <v>139</v>
      </c>
      <c r="C570" s="120">
        <v>600</v>
      </c>
      <c r="D570" s="123">
        <v>615</v>
      </c>
      <c r="E570" s="85">
        <f>D570-C570</f>
        <v>15</v>
      </c>
      <c r="F570" s="22">
        <f t="shared" si="20"/>
        <v>2.5</v>
      </c>
      <c r="G570">
        <f t="shared" si="21"/>
        <v>7</v>
      </c>
    </row>
    <row r="571" spans="1:7" ht="32.25" customHeight="1">
      <c r="A571" s="118">
        <v>2080202</v>
      </c>
      <c r="B571" s="122" t="s">
        <v>140</v>
      </c>
      <c r="C571" s="120">
        <v>4</v>
      </c>
      <c r="D571" s="123">
        <v>5</v>
      </c>
      <c r="E571" s="85">
        <f>D571-C571</f>
        <v>1</v>
      </c>
      <c r="F571" s="22">
        <f t="shared" si="20"/>
        <v>25</v>
      </c>
      <c r="G571">
        <f t="shared" si="21"/>
        <v>7</v>
      </c>
    </row>
    <row r="572" spans="1:7" ht="32.25" customHeight="1">
      <c r="A572" s="118">
        <v>2080203</v>
      </c>
      <c r="B572" s="122" t="s">
        <v>141</v>
      </c>
      <c r="C572" s="120"/>
      <c r="D572" s="125"/>
      <c r="E572" s="85"/>
      <c r="F572" s="22">
        <f t="shared" si="20"/>
      </c>
      <c r="G572">
        <f t="shared" si="21"/>
        <v>7</v>
      </c>
    </row>
    <row r="573" spans="1:7" ht="29.25" customHeight="1">
      <c r="A573" s="118">
        <v>2080206</v>
      </c>
      <c r="B573" s="122" t="s">
        <v>523</v>
      </c>
      <c r="C573" s="120">
        <v>3</v>
      </c>
      <c r="D573" s="125">
        <v>2</v>
      </c>
      <c r="E573" s="85"/>
      <c r="F573" s="22">
        <f t="shared" si="20"/>
        <v>-33.33333333333333</v>
      </c>
      <c r="G573">
        <f t="shared" si="21"/>
        <v>7</v>
      </c>
    </row>
    <row r="574" spans="1:7" ht="29.25" customHeight="1">
      <c r="A574" s="118">
        <v>2080207</v>
      </c>
      <c r="B574" s="122" t="s">
        <v>524</v>
      </c>
      <c r="C574" s="120"/>
      <c r="D574" s="123">
        <v>0</v>
      </c>
      <c r="E574" s="85">
        <f>D574-C574</f>
        <v>0</v>
      </c>
      <c r="F574" s="22">
        <f t="shared" si="20"/>
      </c>
      <c r="G574">
        <f t="shared" si="21"/>
        <v>7</v>
      </c>
    </row>
    <row r="575" spans="1:7" ht="29.25" customHeight="1">
      <c r="A575" s="118">
        <v>2080208</v>
      </c>
      <c r="B575" s="122" t="s">
        <v>525</v>
      </c>
      <c r="C575" s="120">
        <v>3</v>
      </c>
      <c r="D575" s="123">
        <v>5</v>
      </c>
      <c r="E575" s="85">
        <f>D575-C575</f>
        <v>2</v>
      </c>
      <c r="F575" s="22">
        <f t="shared" si="20"/>
        <v>66.66666666666666</v>
      </c>
      <c r="G575">
        <f t="shared" si="21"/>
        <v>7</v>
      </c>
    </row>
    <row r="576" spans="1:7" ht="29.25" customHeight="1">
      <c r="A576" s="118">
        <v>2080299</v>
      </c>
      <c r="B576" s="122" t="s">
        <v>526</v>
      </c>
      <c r="C576" s="120">
        <v>195</v>
      </c>
      <c r="D576" s="123">
        <v>193</v>
      </c>
      <c r="E576" s="85">
        <f>D576-C576</f>
        <v>-2</v>
      </c>
      <c r="F576" s="22">
        <f t="shared" si="20"/>
        <v>-1.0256410256410255</v>
      </c>
      <c r="G576">
        <f t="shared" si="21"/>
        <v>7</v>
      </c>
    </row>
    <row r="577" spans="1:7" ht="29.25" customHeight="1">
      <c r="A577" s="118">
        <v>20804</v>
      </c>
      <c r="B577" s="119" t="s">
        <v>2172</v>
      </c>
      <c r="C577" s="120"/>
      <c r="D577" s="120"/>
      <c r="E577" s="85"/>
      <c r="F577" s="22">
        <f t="shared" si="20"/>
      </c>
      <c r="G577">
        <f t="shared" si="21"/>
        <v>5</v>
      </c>
    </row>
    <row r="578" spans="1:7" ht="29.25" customHeight="1">
      <c r="A578" s="118">
        <v>2080402</v>
      </c>
      <c r="B578" s="122" t="s">
        <v>528</v>
      </c>
      <c r="C578" s="120"/>
      <c r="D578" s="120"/>
      <c r="E578" s="85"/>
      <c r="F578" s="22">
        <f t="shared" si="20"/>
      </c>
      <c r="G578">
        <f t="shared" si="21"/>
        <v>7</v>
      </c>
    </row>
    <row r="579" spans="1:7" ht="29.25" customHeight="1">
      <c r="A579" s="118">
        <v>20805</v>
      </c>
      <c r="B579" s="119" t="s">
        <v>2173</v>
      </c>
      <c r="C579" s="120">
        <v>12075</v>
      </c>
      <c r="D579" s="120">
        <f>SUM(D580:D587)</f>
        <v>12100</v>
      </c>
      <c r="E579" s="85">
        <f>D579-C579</f>
        <v>25</v>
      </c>
      <c r="F579" s="22">
        <f t="shared" si="20"/>
        <v>0.2070393374741201</v>
      </c>
      <c r="G579">
        <f t="shared" si="21"/>
        <v>5</v>
      </c>
    </row>
    <row r="580" spans="1:7" ht="29.25" customHeight="1">
      <c r="A580" s="118">
        <v>2080501</v>
      </c>
      <c r="B580" s="122" t="s">
        <v>530</v>
      </c>
      <c r="C580" s="120">
        <v>1820</v>
      </c>
      <c r="D580" s="123">
        <v>1811</v>
      </c>
      <c r="E580" s="85">
        <f>D580-C580</f>
        <v>-9</v>
      </c>
      <c r="F580" s="22">
        <f t="shared" si="20"/>
        <v>-0.49450549450549447</v>
      </c>
      <c r="G580">
        <f t="shared" si="21"/>
        <v>7</v>
      </c>
    </row>
    <row r="581" spans="1:7" ht="29.25" customHeight="1">
      <c r="A581" s="118">
        <v>2080502</v>
      </c>
      <c r="B581" s="122" t="s">
        <v>531</v>
      </c>
      <c r="C581" s="120">
        <v>2349</v>
      </c>
      <c r="D581" s="123">
        <v>2332</v>
      </c>
      <c r="E581" s="85">
        <f>D581-C581</f>
        <v>-17</v>
      </c>
      <c r="F581" s="22">
        <f t="shared" si="20"/>
        <v>-0.7237122179650916</v>
      </c>
      <c r="G581">
        <f t="shared" si="21"/>
        <v>7</v>
      </c>
    </row>
    <row r="582" spans="1:7" ht="29.25" customHeight="1">
      <c r="A582" s="118">
        <v>2080503</v>
      </c>
      <c r="B582" s="122" t="s">
        <v>532</v>
      </c>
      <c r="C582" s="120"/>
      <c r="D582" s="125"/>
      <c r="E582" s="85"/>
      <c r="F582" s="22">
        <f aca="true" t="shared" si="23" ref="F582:F608">IF(AND((D582-C582)&lt;&gt;0,C582&lt;&gt;0),(D582-C582)/C582*100,"")</f>
      </c>
      <c r="G582">
        <f t="shared" si="21"/>
        <v>7</v>
      </c>
    </row>
    <row r="583" spans="1:7" ht="29.25" customHeight="1">
      <c r="A583" s="118">
        <v>2080505</v>
      </c>
      <c r="B583" s="122" t="s">
        <v>533</v>
      </c>
      <c r="C583" s="120">
        <v>5971</v>
      </c>
      <c r="D583" s="123">
        <v>5995</v>
      </c>
      <c r="E583" s="85">
        <f aca="true" t="shared" si="24" ref="E583:E588">D583-C583</f>
        <v>24</v>
      </c>
      <c r="F583" s="22">
        <f t="shared" si="23"/>
        <v>0.40194272316194946</v>
      </c>
      <c r="G583">
        <f aca="true" t="shared" si="25" ref="G583:G646">LEN(A583)</f>
        <v>7</v>
      </c>
    </row>
    <row r="584" spans="1:7" ht="29.25" customHeight="1">
      <c r="A584" s="118">
        <v>2080506</v>
      </c>
      <c r="B584" s="122" t="s">
        <v>534</v>
      </c>
      <c r="C584" s="120">
        <v>846</v>
      </c>
      <c r="D584" s="123">
        <v>852</v>
      </c>
      <c r="E584" s="85">
        <f t="shared" si="24"/>
        <v>6</v>
      </c>
      <c r="F584" s="22">
        <f t="shared" si="23"/>
        <v>0.7092198581560284</v>
      </c>
      <c r="G584">
        <f t="shared" si="25"/>
        <v>7</v>
      </c>
    </row>
    <row r="585" spans="1:7" ht="29.25" customHeight="1">
      <c r="A585" s="118">
        <v>2080507</v>
      </c>
      <c r="B585" s="122" t="s">
        <v>535</v>
      </c>
      <c r="C585" s="120">
        <v>1089</v>
      </c>
      <c r="D585" s="123">
        <v>1110</v>
      </c>
      <c r="E585" s="85">
        <f t="shared" si="24"/>
        <v>21</v>
      </c>
      <c r="F585" s="22">
        <f t="shared" si="23"/>
        <v>1.9283746556473829</v>
      </c>
      <c r="G585">
        <f t="shared" si="25"/>
        <v>7</v>
      </c>
    </row>
    <row r="586" spans="1:7" ht="29.25" customHeight="1">
      <c r="A586" s="118">
        <v>2080508</v>
      </c>
      <c r="B586" s="122" t="s">
        <v>536</v>
      </c>
      <c r="C586" s="120"/>
      <c r="D586" s="123"/>
      <c r="E586" s="85">
        <f t="shared" si="24"/>
        <v>0</v>
      </c>
      <c r="F586" s="22">
        <f t="shared" si="23"/>
      </c>
      <c r="G586">
        <f t="shared" si="25"/>
        <v>7</v>
      </c>
    </row>
    <row r="587" spans="1:7" ht="29.25" customHeight="1">
      <c r="A587" s="118">
        <v>2080599</v>
      </c>
      <c r="B587" s="122" t="s">
        <v>537</v>
      </c>
      <c r="C587" s="120"/>
      <c r="D587" s="123"/>
      <c r="E587" s="85">
        <f t="shared" si="24"/>
        <v>0</v>
      </c>
      <c r="F587" s="22">
        <f t="shared" si="23"/>
      </c>
      <c r="G587">
        <f t="shared" si="25"/>
        <v>7</v>
      </c>
    </row>
    <row r="588" spans="1:7" ht="29.25" customHeight="1">
      <c r="A588" s="118">
        <v>20806</v>
      </c>
      <c r="B588" s="119" t="s">
        <v>2174</v>
      </c>
      <c r="C588" s="120">
        <v>9</v>
      </c>
      <c r="D588" s="120">
        <f>SUM(D589:D591)</f>
        <v>12</v>
      </c>
      <c r="E588" s="85">
        <f t="shared" si="24"/>
        <v>3</v>
      </c>
      <c r="F588" s="22">
        <f t="shared" si="23"/>
        <v>33.33333333333333</v>
      </c>
      <c r="G588">
        <f t="shared" si="25"/>
        <v>5</v>
      </c>
    </row>
    <row r="589" spans="1:7" ht="29.25" customHeight="1">
      <c r="A589" s="118">
        <v>2080601</v>
      </c>
      <c r="B589" s="122" t="s">
        <v>539</v>
      </c>
      <c r="C589" s="120"/>
      <c r="D589" s="120"/>
      <c r="E589" s="85"/>
      <c r="F589" s="22">
        <f t="shared" si="23"/>
      </c>
      <c r="G589">
        <f t="shared" si="25"/>
        <v>7</v>
      </c>
    </row>
    <row r="590" spans="1:7" ht="29.25" customHeight="1">
      <c r="A590" s="118">
        <v>2080602</v>
      </c>
      <c r="B590" s="122" t="s">
        <v>540</v>
      </c>
      <c r="C590" s="120"/>
      <c r="D590" s="120"/>
      <c r="E590" s="85"/>
      <c r="F590" s="22">
        <f t="shared" si="23"/>
      </c>
      <c r="G590">
        <f t="shared" si="25"/>
        <v>7</v>
      </c>
    </row>
    <row r="591" spans="1:7" ht="29.25" customHeight="1">
      <c r="A591" s="118">
        <v>2080699</v>
      </c>
      <c r="B591" s="122" t="s">
        <v>541</v>
      </c>
      <c r="C591" s="120">
        <v>9</v>
      </c>
      <c r="D591" s="120">
        <v>12</v>
      </c>
      <c r="E591" s="85">
        <f>D591-C591</f>
        <v>3</v>
      </c>
      <c r="F591" s="22">
        <f t="shared" si="23"/>
        <v>33.33333333333333</v>
      </c>
      <c r="G591">
        <f t="shared" si="25"/>
        <v>7</v>
      </c>
    </row>
    <row r="592" spans="1:7" ht="29.25" customHeight="1">
      <c r="A592" s="118">
        <v>20807</v>
      </c>
      <c r="B592" s="119" t="s">
        <v>2175</v>
      </c>
      <c r="C592" s="120">
        <v>977</v>
      </c>
      <c r="D592" s="120">
        <f>SUM(D593:D601)</f>
        <v>1000</v>
      </c>
      <c r="E592" s="85">
        <f>D592-C592</f>
        <v>23</v>
      </c>
      <c r="F592" s="22">
        <f t="shared" si="23"/>
        <v>2.3541453428863868</v>
      </c>
      <c r="G592">
        <f t="shared" si="25"/>
        <v>5</v>
      </c>
    </row>
    <row r="593" spans="1:7" ht="29.25" customHeight="1">
      <c r="A593" s="118">
        <v>2080701</v>
      </c>
      <c r="B593" s="122" t="s">
        <v>543</v>
      </c>
      <c r="C593" s="120"/>
      <c r="D593" s="125"/>
      <c r="E593" s="85"/>
      <c r="F593" s="22">
        <f t="shared" si="23"/>
      </c>
      <c r="G593">
        <f t="shared" si="25"/>
        <v>7</v>
      </c>
    </row>
    <row r="594" spans="1:7" ht="29.25" customHeight="1">
      <c r="A594" s="118">
        <v>2080702</v>
      </c>
      <c r="B594" s="122" t="s">
        <v>544</v>
      </c>
      <c r="C594" s="120">
        <v>53</v>
      </c>
      <c r="D594" s="123">
        <v>47</v>
      </c>
      <c r="E594" s="85">
        <f>D594-C594</f>
        <v>-6</v>
      </c>
      <c r="F594" s="22">
        <f t="shared" si="23"/>
        <v>-11.320754716981133</v>
      </c>
      <c r="G594">
        <f t="shared" si="25"/>
        <v>7</v>
      </c>
    </row>
    <row r="595" spans="1:7" ht="29.25" customHeight="1">
      <c r="A595" s="118">
        <v>2080704</v>
      </c>
      <c r="B595" s="122" t="s">
        <v>545</v>
      </c>
      <c r="C595" s="120">
        <v>135</v>
      </c>
      <c r="D595" s="123">
        <v>153</v>
      </c>
      <c r="E595" s="85">
        <f>D595-C595</f>
        <v>18</v>
      </c>
      <c r="F595" s="22">
        <f t="shared" si="23"/>
        <v>13.333333333333334</v>
      </c>
      <c r="G595">
        <f t="shared" si="25"/>
        <v>7</v>
      </c>
    </row>
    <row r="596" spans="1:7" ht="29.25" customHeight="1">
      <c r="A596" s="118">
        <v>2080705</v>
      </c>
      <c r="B596" s="122" t="s">
        <v>546</v>
      </c>
      <c r="C596" s="120">
        <v>0</v>
      </c>
      <c r="D596" s="123"/>
      <c r="E596" s="85">
        <f>D596-C596</f>
        <v>0</v>
      </c>
      <c r="F596" s="22">
        <f t="shared" si="23"/>
      </c>
      <c r="G596">
        <f t="shared" si="25"/>
        <v>7</v>
      </c>
    </row>
    <row r="597" spans="1:7" ht="29.25" customHeight="1">
      <c r="A597" s="118">
        <v>2080709</v>
      </c>
      <c r="B597" s="122" t="s">
        <v>547</v>
      </c>
      <c r="C597" s="120">
        <v>0</v>
      </c>
      <c r="D597" s="123"/>
      <c r="E597" s="85">
        <f>D597-C597</f>
        <v>0</v>
      </c>
      <c r="F597" s="22">
        <f t="shared" si="23"/>
      </c>
      <c r="G597">
        <f t="shared" si="25"/>
        <v>7</v>
      </c>
    </row>
    <row r="598" spans="1:7" ht="29.25" customHeight="1">
      <c r="A598" s="118">
        <v>2080711</v>
      </c>
      <c r="B598" s="122" t="s">
        <v>548</v>
      </c>
      <c r="C598" s="120">
        <v>11</v>
      </c>
      <c r="D598" s="123">
        <v>15</v>
      </c>
      <c r="E598" s="85">
        <f>D598-C598</f>
        <v>4</v>
      </c>
      <c r="F598" s="22">
        <f t="shared" si="23"/>
        <v>36.36363636363637</v>
      </c>
      <c r="G598">
        <f t="shared" si="25"/>
        <v>7</v>
      </c>
    </row>
    <row r="599" spans="1:7" ht="29.25" customHeight="1">
      <c r="A599" s="118">
        <v>2080712</v>
      </c>
      <c r="B599" s="122" t="s">
        <v>549</v>
      </c>
      <c r="C599" s="120">
        <v>0</v>
      </c>
      <c r="D599" s="125"/>
      <c r="E599" s="85"/>
      <c r="F599" s="22">
        <f t="shared" si="23"/>
      </c>
      <c r="G599">
        <f t="shared" si="25"/>
        <v>7</v>
      </c>
    </row>
    <row r="600" spans="1:7" ht="29.25" customHeight="1">
      <c r="A600" s="118">
        <v>2080713</v>
      </c>
      <c r="B600" s="122" t="s">
        <v>550</v>
      </c>
      <c r="C600" s="120">
        <v>0</v>
      </c>
      <c r="D600" s="125"/>
      <c r="E600" s="85"/>
      <c r="F600" s="22">
        <f t="shared" si="23"/>
      </c>
      <c r="G600">
        <f t="shared" si="25"/>
        <v>7</v>
      </c>
    </row>
    <row r="601" spans="1:7" ht="29.25" customHeight="1">
      <c r="A601" s="118">
        <v>2080799</v>
      </c>
      <c r="B601" s="122" t="s">
        <v>551</v>
      </c>
      <c r="C601" s="120">
        <v>778</v>
      </c>
      <c r="D601" s="123">
        <v>785</v>
      </c>
      <c r="E601" s="85">
        <f aca="true" t="shared" si="26" ref="E601:E608">D601-C601</f>
        <v>7</v>
      </c>
      <c r="F601" s="22">
        <f t="shared" si="23"/>
        <v>0.8997429305912596</v>
      </c>
      <c r="G601">
        <f t="shared" si="25"/>
        <v>7</v>
      </c>
    </row>
    <row r="602" spans="1:7" ht="29.25" customHeight="1">
      <c r="A602" s="118">
        <v>20808</v>
      </c>
      <c r="B602" s="119" t="s">
        <v>2176</v>
      </c>
      <c r="C602" s="120">
        <v>1501</v>
      </c>
      <c r="D602" s="120">
        <f>SUM(D603:D610)</f>
        <v>1520</v>
      </c>
      <c r="E602" s="85">
        <f t="shared" si="26"/>
        <v>19</v>
      </c>
      <c r="F602" s="22">
        <f t="shared" si="23"/>
        <v>1.2658227848101267</v>
      </c>
      <c r="G602">
        <f t="shared" si="25"/>
        <v>5</v>
      </c>
    </row>
    <row r="603" spans="1:7" ht="29.25" customHeight="1">
      <c r="A603" s="118">
        <v>2080801</v>
      </c>
      <c r="B603" s="122" t="s">
        <v>553</v>
      </c>
      <c r="C603" s="120">
        <v>348</v>
      </c>
      <c r="D603" s="123">
        <v>351</v>
      </c>
      <c r="E603" s="85">
        <f t="shared" si="26"/>
        <v>3</v>
      </c>
      <c r="F603" s="22">
        <f t="shared" si="23"/>
        <v>0.8620689655172413</v>
      </c>
      <c r="G603">
        <f t="shared" si="25"/>
        <v>7</v>
      </c>
    </row>
    <row r="604" spans="1:7" ht="29.25" customHeight="1">
      <c r="A604" s="118">
        <v>2080802</v>
      </c>
      <c r="B604" s="122" t="s">
        <v>554</v>
      </c>
      <c r="C604" s="120">
        <v>203</v>
      </c>
      <c r="D604" s="123">
        <v>211</v>
      </c>
      <c r="E604" s="85">
        <f t="shared" si="26"/>
        <v>8</v>
      </c>
      <c r="F604" s="22">
        <f t="shared" si="23"/>
        <v>3.9408866995073892</v>
      </c>
      <c r="G604">
        <f t="shared" si="25"/>
        <v>7</v>
      </c>
    </row>
    <row r="605" spans="1:7" ht="29.25" customHeight="1">
      <c r="A605" s="118">
        <v>2080803</v>
      </c>
      <c r="B605" s="122" t="s">
        <v>555</v>
      </c>
      <c r="C605" s="120">
        <v>154</v>
      </c>
      <c r="D605" s="123">
        <v>156</v>
      </c>
      <c r="E605" s="85">
        <f t="shared" si="26"/>
        <v>2</v>
      </c>
      <c r="F605" s="22">
        <f t="shared" si="23"/>
        <v>1.2987012987012987</v>
      </c>
      <c r="G605">
        <f t="shared" si="25"/>
        <v>7</v>
      </c>
    </row>
    <row r="606" spans="1:7" ht="29.25" customHeight="1">
      <c r="A606" s="118">
        <v>2080804</v>
      </c>
      <c r="B606" s="122" t="s">
        <v>556</v>
      </c>
      <c r="C606" s="120">
        <v>0</v>
      </c>
      <c r="D606" s="127"/>
      <c r="E606" s="85">
        <f t="shared" si="26"/>
        <v>0</v>
      </c>
      <c r="F606" s="22">
        <f t="shared" si="23"/>
      </c>
      <c r="G606">
        <f t="shared" si="25"/>
        <v>7</v>
      </c>
    </row>
    <row r="607" spans="1:7" ht="29.25" customHeight="1">
      <c r="A607" s="118">
        <v>2080805</v>
      </c>
      <c r="B607" s="122" t="s">
        <v>557</v>
      </c>
      <c r="C607" s="120">
        <v>114</v>
      </c>
      <c r="D607" s="123">
        <v>121</v>
      </c>
      <c r="E607" s="85">
        <f t="shared" si="26"/>
        <v>7</v>
      </c>
      <c r="F607" s="22">
        <f t="shared" si="23"/>
        <v>6.140350877192982</v>
      </c>
      <c r="G607">
        <f t="shared" si="25"/>
        <v>7</v>
      </c>
    </row>
    <row r="608" spans="1:7" ht="29.25" customHeight="1">
      <c r="A608" s="118">
        <v>2080806</v>
      </c>
      <c r="B608" s="122" t="s">
        <v>558</v>
      </c>
      <c r="C608" s="120">
        <v>0</v>
      </c>
      <c r="D608" s="123"/>
      <c r="E608" s="85">
        <f t="shared" si="26"/>
        <v>0</v>
      </c>
      <c r="F608" s="22">
        <f t="shared" si="23"/>
      </c>
      <c r="G608">
        <f t="shared" si="25"/>
        <v>7</v>
      </c>
    </row>
    <row r="609" spans="1:7" ht="29.25" customHeight="1">
      <c r="A609" s="118">
        <v>2080808</v>
      </c>
      <c r="B609" s="122" t="s">
        <v>2177</v>
      </c>
      <c r="C609" s="120">
        <v>7</v>
      </c>
      <c r="D609" s="123"/>
      <c r="E609" s="85"/>
      <c r="F609" s="22"/>
      <c r="G609">
        <f t="shared" si="25"/>
        <v>7</v>
      </c>
    </row>
    <row r="610" spans="1:7" ht="29.25" customHeight="1">
      <c r="A610" s="118">
        <v>2080899</v>
      </c>
      <c r="B610" s="122" t="s">
        <v>560</v>
      </c>
      <c r="C610" s="120">
        <v>675</v>
      </c>
      <c r="D610" s="123">
        <v>681</v>
      </c>
      <c r="E610" s="85">
        <f aca="true" t="shared" si="27" ref="E610:E646">D610-C610</f>
        <v>6</v>
      </c>
      <c r="F610" s="22">
        <f aca="true" t="shared" si="28" ref="F610:F646">IF(AND((D610-C610)&lt;&gt;0,C610&lt;&gt;0),(D610-C610)/C610*100,"")</f>
        <v>0.8888888888888888</v>
      </c>
      <c r="G610">
        <f t="shared" si="25"/>
        <v>7</v>
      </c>
    </row>
    <row r="611" spans="1:7" ht="29.25" customHeight="1">
      <c r="A611" s="118">
        <v>20809</v>
      </c>
      <c r="B611" s="119" t="s">
        <v>2178</v>
      </c>
      <c r="C611" s="120">
        <v>130</v>
      </c>
      <c r="D611" s="120">
        <f>SUM(D612:D617)</f>
        <v>135</v>
      </c>
      <c r="E611" s="85">
        <f t="shared" si="27"/>
        <v>5</v>
      </c>
      <c r="F611" s="22">
        <f t="shared" si="28"/>
        <v>3.8461538461538463</v>
      </c>
      <c r="G611">
        <f t="shared" si="25"/>
        <v>5</v>
      </c>
    </row>
    <row r="612" spans="1:7" ht="29.25" customHeight="1">
      <c r="A612" s="118">
        <v>2080901</v>
      </c>
      <c r="B612" s="122" t="s">
        <v>562</v>
      </c>
      <c r="C612" s="120">
        <v>48</v>
      </c>
      <c r="D612" s="123">
        <v>45</v>
      </c>
      <c r="E612" s="85">
        <f t="shared" si="27"/>
        <v>-3</v>
      </c>
      <c r="F612" s="22">
        <f t="shared" si="28"/>
        <v>-6.25</v>
      </c>
      <c r="G612">
        <f t="shared" si="25"/>
        <v>7</v>
      </c>
    </row>
    <row r="613" spans="1:7" ht="29.25" customHeight="1">
      <c r="A613" s="118">
        <v>2080902</v>
      </c>
      <c r="B613" s="122" t="s">
        <v>563</v>
      </c>
      <c r="C613" s="120">
        <v>50</v>
      </c>
      <c r="D613" s="123">
        <v>55</v>
      </c>
      <c r="E613" s="85">
        <f t="shared" si="27"/>
        <v>5</v>
      </c>
      <c r="F613" s="22">
        <f t="shared" si="28"/>
        <v>10</v>
      </c>
      <c r="G613">
        <f t="shared" si="25"/>
        <v>7</v>
      </c>
    </row>
    <row r="614" spans="1:7" ht="29.25" customHeight="1">
      <c r="A614" s="118">
        <v>2080903</v>
      </c>
      <c r="B614" s="122" t="s">
        <v>564</v>
      </c>
      <c r="C614" s="120">
        <v>5</v>
      </c>
      <c r="D614" s="125">
        <v>6</v>
      </c>
      <c r="E614" s="85"/>
      <c r="F614" s="22">
        <f t="shared" si="28"/>
        <v>20</v>
      </c>
      <c r="G614">
        <f t="shared" si="25"/>
        <v>7</v>
      </c>
    </row>
    <row r="615" spans="1:7" ht="29.25" customHeight="1">
      <c r="A615" s="118">
        <v>2080904</v>
      </c>
      <c r="B615" s="122" t="s">
        <v>565</v>
      </c>
      <c r="C615" s="120">
        <v>3</v>
      </c>
      <c r="D615" s="123">
        <v>3</v>
      </c>
      <c r="E615" s="85">
        <f t="shared" si="27"/>
        <v>0</v>
      </c>
      <c r="F615" s="22">
        <f t="shared" si="28"/>
      </c>
      <c r="G615">
        <f t="shared" si="25"/>
        <v>7</v>
      </c>
    </row>
    <row r="616" spans="1:7" ht="29.25" customHeight="1">
      <c r="A616" s="118">
        <v>2080905</v>
      </c>
      <c r="B616" s="122" t="s">
        <v>566</v>
      </c>
      <c r="C616" s="120">
        <v>24</v>
      </c>
      <c r="D616" s="123">
        <v>26</v>
      </c>
      <c r="E616" s="85">
        <f t="shared" si="27"/>
        <v>2</v>
      </c>
      <c r="F616" s="22">
        <f t="shared" si="28"/>
        <v>8.333333333333332</v>
      </c>
      <c r="G616">
        <f t="shared" si="25"/>
        <v>7</v>
      </c>
    </row>
    <row r="617" spans="1:7" ht="29.25" customHeight="1">
      <c r="A617" s="118">
        <v>2080999</v>
      </c>
      <c r="B617" s="122" t="s">
        <v>567</v>
      </c>
      <c r="C617" s="120">
        <v>0</v>
      </c>
      <c r="D617" s="123"/>
      <c r="E617" s="85">
        <f t="shared" si="27"/>
        <v>0</v>
      </c>
      <c r="F617" s="22">
        <f t="shared" si="28"/>
      </c>
      <c r="G617">
        <f t="shared" si="25"/>
        <v>7</v>
      </c>
    </row>
    <row r="618" spans="1:7" ht="29.25" customHeight="1">
      <c r="A618" s="118">
        <v>20810</v>
      </c>
      <c r="B618" s="119" t="s">
        <v>2179</v>
      </c>
      <c r="C618" s="120">
        <v>1013</v>
      </c>
      <c r="D618" s="120">
        <f>SUM(D619:D625)</f>
        <v>1020</v>
      </c>
      <c r="E618" s="85">
        <f t="shared" si="27"/>
        <v>7</v>
      </c>
      <c r="F618" s="22">
        <f t="shared" si="28"/>
        <v>0.6910167818361304</v>
      </c>
      <c r="G618">
        <f t="shared" si="25"/>
        <v>5</v>
      </c>
    </row>
    <row r="619" spans="1:7" ht="29.25" customHeight="1">
      <c r="A619" s="118">
        <v>2081001</v>
      </c>
      <c r="B619" s="122" t="s">
        <v>569</v>
      </c>
      <c r="C619" s="120">
        <v>31</v>
      </c>
      <c r="D619" s="123">
        <v>30</v>
      </c>
      <c r="E619" s="85">
        <f t="shared" si="27"/>
        <v>-1</v>
      </c>
      <c r="F619" s="22">
        <f t="shared" si="28"/>
        <v>-3.225806451612903</v>
      </c>
      <c r="G619">
        <f t="shared" si="25"/>
        <v>7</v>
      </c>
    </row>
    <row r="620" spans="1:7" ht="29.25" customHeight="1">
      <c r="A620" s="118">
        <v>2081002</v>
      </c>
      <c r="B620" s="122" t="s">
        <v>570</v>
      </c>
      <c r="C620" s="120">
        <v>242</v>
      </c>
      <c r="D620" s="123">
        <v>245</v>
      </c>
      <c r="E620" s="85">
        <f t="shared" si="27"/>
        <v>3</v>
      </c>
      <c r="F620" s="22">
        <f t="shared" si="28"/>
        <v>1.2396694214876034</v>
      </c>
      <c r="G620">
        <f t="shared" si="25"/>
        <v>7</v>
      </c>
    </row>
    <row r="621" spans="1:7" ht="29.25" customHeight="1">
      <c r="A621" s="118">
        <v>2081003</v>
      </c>
      <c r="B621" s="122" t="s">
        <v>571</v>
      </c>
      <c r="C621" s="120">
        <v>0</v>
      </c>
      <c r="D621" s="125"/>
      <c r="E621" s="85"/>
      <c r="F621" s="22">
        <f t="shared" si="28"/>
      </c>
      <c r="G621">
        <f t="shared" si="25"/>
        <v>7</v>
      </c>
    </row>
    <row r="622" spans="1:7" ht="29.25" customHeight="1">
      <c r="A622" s="118">
        <v>2081004</v>
      </c>
      <c r="B622" s="122" t="s">
        <v>572</v>
      </c>
      <c r="C622" s="120">
        <v>328</v>
      </c>
      <c r="D622" s="123">
        <v>330</v>
      </c>
      <c r="E622" s="85">
        <f t="shared" si="27"/>
        <v>2</v>
      </c>
      <c r="F622" s="22">
        <f t="shared" si="28"/>
        <v>0.6097560975609756</v>
      </c>
      <c r="G622">
        <f t="shared" si="25"/>
        <v>7</v>
      </c>
    </row>
    <row r="623" spans="1:7" ht="29.25" customHeight="1">
      <c r="A623" s="118">
        <v>2081005</v>
      </c>
      <c r="B623" s="122" t="s">
        <v>573</v>
      </c>
      <c r="C623" s="120">
        <v>0</v>
      </c>
      <c r="D623" s="125"/>
      <c r="E623" s="85"/>
      <c r="F623" s="22">
        <f t="shared" si="28"/>
      </c>
      <c r="G623">
        <f t="shared" si="25"/>
        <v>7</v>
      </c>
    </row>
    <row r="624" spans="1:7" ht="29.25" customHeight="1">
      <c r="A624" s="118">
        <v>2081006</v>
      </c>
      <c r="B624" s="122" t="s">
        <v>574</v>
      </c>
      <c r="C624" s="120">
        <v>412</v>
      </c>
      <c r="D624" s="123">
        <v>415</v>
      </c>
      <c r="E624" s="85">
        <f t="shared" si="27"/>
        <v>3</v>
      </c>
      <c r="F624" s="22">
        <f t="shared" si="28"/>
        <v>0.7281553398058253</v>
      </c>
      <c r="G624">
        <f t="shared" si="25"/>
        <v>7</v>
      </c>
    </row>
    <row r="625" spans="1:7" ht="29.25" customHeight="1">
      <c r="A625" s="118">
        <v>2081099</v>
      </c>
      <c r="B625" s="122" t="s">
        <v>575</v>
      </c>
      <c r="C625" s="120">
        <v>0</v>
      </c>
      <c r="D625" s="123"/>
      <c r="E625" s="85">
        <f t="shared" si="27"/>
        <v>0</v>
      </c>
      <c r="F625" s="22">
        <f t="shared" si="28"/>
      </c>
      <c r="G625">
        <f t="shared" si="25"/>
        <v>7</v>
      </c>
    </row>
    <row r="626" spans="1:7" ht="29.25" customHeight="1">
      <c r="A626" s="118">
        <v>20811</v>
      </c>
      <c r="B626" s="119" t="s">
        <v>2180</v>
      </c>
      <c r="C626" s="120">
        <v>751</v>
      </c>
      <c r="D626" s="120">
        <f>SUM(D627:D634)</f>
        <v>760</v>
      </c>
      <c r="E626" s="85">
        <f t="shared" si="27"/>
        <v>9</v>
      </c>
      <c r="F626" s="22">
        <f t="shared" si="28"/>
        <v>1.1984021304926764</v>
      </c>
      <c r="G626">
        <f t="shared" si="25"/>
        <v>5</v>
      </c>
    </row>
    <row r="627" spans="1:7" ht="29.25" customHeight="1">
      <c r="A627" s="118">
        <v>2081101</v>
      </c>
      <c r="B627" s="122" t="s">
        <v>139</v>
      </c>
      <c r="C627" s="120">
        <v>146</v>
      </c>
      <c r="D627" s="123">
        <v>148</v>
      </c>
      <c r="E627" s="85">
        <f t="shared" si="27"/>
        <v>2</v>
      </c>
      <c r="F627" s="22">
        <f t="shared" si="28"/>
        <v>1.36986301369863</v>
      </c>
      <c r="G627">
        <f t="shared" si="25"/>
        <v>7</v>
      </c>
    </row>
    <row r="628" spans="1:7" ht="29.25" customHeight="1">
      <c r="A628" s="118">
        <v>2081102</v>
      </c>
      <c r="B628" s="122" t="s">
        <v>140</v>
      </c>
      <c r="C628" s="120">
        <v>12</v>
      </c>
      <c r="D628" s="123">
        <v>13</v>
      </c>
      <c r="E628" s="85">
        <f t="shared" si="27"/>
        <v>1</v>
      </c>
      <c r="F628" s="22">
        <f t="shared" si="28"/>
        <v>8.333333333333332</v>
      </c>
      <c r="G628">
        <f t="shared" si="25"/>
        <v>7</v>
      </c>
    </row>
    <row r="629" spans="1:7" ht="29.25" customHeight="1">
      <c r="A629" s="118">
        <v>2081103</v>
      </c>
      <c r="B629" s="122" t="s">
        <v>141</v>
      </c>
      <c r="C629" s="120">
        <v>0</v>
      </c>
      <c r="D629" s="125"/>
      <c r="E629" s="85"/>
      <c r="F629" s="22">
        <f t="shared" si="28"/>
      </c>
      <c r="G629">
        <f t="shared" si="25"/>
        <v>7</v>
      </c>
    </row>
    <row r="630" spans="1:7" ht="29.25" customHeight="1">
      <c r="A630" s="118">
        <v>2081104</v>
      </c>
      <c r="B630" s="122" t="s">
        <v>577</v>
      </c>
      <c r="C630" s="120">
        <v>9</v>
      </c>
      <c r="D630" s="123">
        <v>11</v>
      </c>
      <c r="E630" s="85">
        <f t="shared" si="27"/>
        <v>2</v>
      </c>
      <c r="F630" s="22">
        <f t="shared" si="28"/>
        <v>22.22222222222222</v>
      </c>
      <c r="G630">
        <f t="shared" si="25"/>
        <v>7</v>
      </c>
    </row>
    <row r="631" spans="1:7" ht="29.25" customHeight="1">
      <c r="A631" s="118">
        <v>2081105</v>
      </c>
      <c r="B631" s="122" t="s">
        <v>578</v>
      </c>
      <c r="C631" s="120">
        <v>192</v>
      </c>
      <c r="D631" s="123">
        <v>197</v>
      </c>
      <c r="E631" s="85">
        <f t="shared" si="27"/>
        <v>5</v>
      </c>
      <c r="F631" s="22">
        <f t="shared" si="28"/>
        <v>2.604166666666667</v>
      </c>
      <c r="G631">
        <f t="shared" si="25"/>
        <v>7</v>
      </c>
    </row>
    <row r="632" spans="1:7" ht="29.25" customHeight="1">
      <c r="A632" s="118">
        <v>2081106</v>
      </c>
      <c r="B632" s="122" t="s">
        <v>579</v>
      </c>
      <c r="C632" s="120">
        <v>0</v>
      </c>
      <c r="D632" s="125"/>
      <c r="E632" s="85"/>
      <c r="F632" s="22">
        <f t="shared" si="28"/>
      </c>
      <c r="G632">
        <f t="shared" si="25"/>
        <v>7</v>
      </c>
    </row>
    <row r="633" spans="1:7" ht="29.25" customHeight="1">
      <c r="A633" s="118">
        <v>2081107</v>
      </c>
      <c r="B633" s="122" t="s">
        <v>580</v>
      </c>
      <c r="C633" s="120">
        <v>377</v>
      </c>
      <c r="D633" s="123">
        <v>379</v>
      </c>
      <c r="E633" s="85">
        <f t="shared" si="27"/>
        <v>2</v>
      </c>
      <c r="F633" s="22">
        <f t="shared" si="28"/>
        <v>0.5305039787798408</v>
      </c>
      <c r="G633">
        <f t="shared" si="25"/>
        <v>7</v>
      </c>
    </row>
    <row r="634" spans="1:7" ht="29.25" customHeight="1">
      <c r="A634" s="118">
        <v>2081199</v>
      </c>
      <c r="B634" s="122" t="s">
        <v>581</v>
      </c>
      <c r="C634" s="120">
        <v>15</v>
      </c>
      <c r="D634" s="123">
        <v>12</v>
      </c>
      <c r="E634" s="85">
        <f t="shared" si="27"/>
        <v>-3</v>
      </c>
      <c r="F634" s="22">
        <f t="shared" si="28"/>
        <v>-20</v>
      </c>
      <c r="G634">
        <f t="shared" si="25"/>
        <v>7</v>
      </c>
    </row>
    <row r="635" spans="1:7" ht="29.25" customHeight="1">
      <c r="A635" s="118">
        <v>20816</v>
      </c>
      <c r="B635" s="119" t="s">
        <v>2181</v>
      </c>
      <c r="C635" s="120">
        <v>82</v>
      </c>
      <c r="D635" s="120">
        <f>SUM(D636:D639)</f>
        <v>95</v>
      </c>
      <c r="E635" s="85">
        <f t="shared" si="27"/>
        <v>13</v>
      </c>
      <c r="F635" s="22">
        <f t="shared" si="28"/>
        <v>15.853658536585366</v>
      </c>
      <c r="G635">
        <f t="shared" si="25"/>
        <v>5</v>
      </c>
    </row>
    <row r="636" spans="1:7" ht="29.25" customHeight="1">
      <c r="A636" s="118">
        <v>2081601</v>
      </c>
      <c r="B636" s="122" t="s">
        <v>139</v>
      </c>
      <c r="C636" s="120">
        <v>82</v>
      </c>
      <c r="D636" s="123">
        <v>95</v>
      </c>
      <c r="E636" s="85">
        <f t="shared" si="27"/>
        <v>13</v>
      </c>
      <c r="F636" s="22">
        <f t="shared" si="28"/>
        <v>15.853658536585366</v>
      </c>
      <c r="G636">
        <f t="shared" si="25"/>
        <v>7</v>
      </c>
    </row>
    <row r="637" spans="1:7" ht="29.25" customHeight="1">
      <c r="A637" s="118">
        <v>2081602</v>
      </c>
      <c r="B637" s="122" t="s">
        <v>140</v>
      </c>
      <c r="C637" s="120">
        <v>0</v>
      </c>
      <c r="D637" s="123">
        <v>0</v>
      </c>
      <c r="E637" s="85">
        <f t="shared" si="27"/>
        <v>0</v>
      </c>
      <c r="F637" s="22">
        <f t="shared" si="28"/>
      </c>
      <c r="G637">
        <f t="shared" si="25"/>
        <v>7</v>
      </c>
    </row>
    <row r="638" spans="1:7" ht="29.25" customHeight="1">
      <c r="A638" s="118">
        <v>2081603</v>
      </c>
      <c r="B638" s="122" t="s">
        <v>141</v>
      </c>
      <c r="C638" s="120">
        <v>0</v>
      </c>
      <c r="D638" s="125"/>
      <c r="E638" s="85"/>
      <c r="F638" s="22">
        <f t="shared" si="28"/>
      </c>
      <c r="G638">
        <f t="shared" si="25"/>
        <v>7</v>
      </c>
    </row>
    <row r="639" spans="1:7" ht="29.25" customHeight="1">
      <c r="A639" s="118">
        <v>2081699</v>
      </c>
      <c r="B639" s="122" t="s">
        <v>583</v>
      </c>
      <c r="C639" s="120">
        <v>0</v>
      </c>
      <c r="D639" s="120"/>
      <c r="E639" s="85"/>
      <c r="F639" s="22">
        <f t="shared" si="28"/>
      </c>
      <c r="G639">
        <f t="shared" si="25"/>
        <v>7</v>
      </c>
    </row>
    <row r="640" spans="1:7" ht="29.25" customHeight="1">
      <c r="A640" s="118">
        <v>20819</v>
      </c>
      <c r="B640" s="119" t="s">
        <v>2182</v>
      </c>
      <c r="C640" s="120">
        <v>3448</v>
      </c>
      <c r="D640" s="120">
        <f>SUM(D641:D642)</f>
        <v>3470</v>
      </c>
      <c r="E640" s="85">
        <f t="shared" si="27"/>
        <v>22</v>
      </c>
      <c r="F640" s="22">
        <f t="shared" si="28"/>
        <v>0.6380510440835266</v>
      </c>
      <c r="G640">
        <f t="shared" si="25"/>
        <v>5</v>
      </c>
    </row>
    <row r="641" spans="1:7" ht="29.25" customHeight="1">
      <c r="A641" s="118">
        <v>2081901</v>
      </c>
      <c r="B641" s="122" t="s">
        <v>585</v>
      </c>
      <c r="C641" s="120">
        <v>388</v>
      </c>
      <c r="D641" s="123">
        <v>394</v>
      </c>
      <c r="E641" s="85">
        <f t="shared" si="27"/>
        <v>6</v>
      </c>
      <c r="F641" s="22">
        <f t="shared" si="28"/>
        <v>1.5463917525773196</v>
      </c>
      <c r="G641">
        <f t="shared" si="25"/>
        <v>7</v>
      </c>
    </row>
    <row r="642" spans="1:7" ht="29.25" customHeight="1">
      <c r="A642" s="118">
        <v>2081902</v>
      </c>
      <c r="B642" s="122" t="s">
        <v>586</v>
      </c>
      <c r="C642" s="120">
        <v>3060</v>
      </c>
      <c r="D642" s="123">
        <v>3076</v>
      </c>
      <c r="E642" s="85">
        <f t="shared" si="27"/>
        <v>16</v>
      </c>
      <c r="F642" s="22">
        <f t="shared" si="28"/>
        <v>0.522875816993464</v>
      </c>
      <c r="G642">
        <f t="shared" si="25"/>
        <v>7</v>
      </c>
    </row>
    <row r="643" spans="1:7" ht="29.25" customHeight="1">
      <c r="A643" s="118">
        <v>20820</v>
      </c>
      <c r="B643" s="119" t="s">
        <v>2183</v>
      </c>
      <c r="C643" s="120">
        <v>246</v>
      </c>
      <c r="D643" s="120">
        <f>SUM(D644:D645)</f>
        <v>255</v>
      </c>
      <c r="E643" s="85">
        <f t="shared" si="27"/>
        <v>9</v>
      </c>
      <c r="F643" s="22">
        <f t="shared" si="28"/>
        <v>3.6585365853658534</v>
      </c>
      <c r="G643">
        <f t="shared" si="25"/>
        <v>5</v>
      </c>
    </row>
    <row r="644" spans="1:7" ht="29.25" customHeight="1">
      <c r="A644" s="118">
        <v>2082001</v>
      </c>
      <c r="B644" s="122" t="s">
        <v>588</v>
      </c>
      <c r="C644" s="120">
        <v>242</v>
      </c>
      <c r="D644" s="123">
        <v>250</v>
      </c>
      <c r="E644" s="85">
        <f t="shared" si="27"/>
        <v>8</v>
      </c>
      <c r="F644" s="22">
        <f t="shared" si="28"/>
        <v>3.3057851239669422</v>
      </c>
      <c r="G644">
        <f t="shared" si="25"/>
        <v>7</v>
      </c>
    </row>
    <row r="645" spans="1:7" ht="29.25" customHeight="1">
      <c r="A645" s="118">
        <v>2082002</v>
      </c>
      <c r="B645" s="122" t="s">
        <v>589</v>
      </c>
      <c r="C645" s="120">
        <v>4</v>
      </c>
      <c r="D645" s="123">
        <v>5</v>
      </c>
      <c r="E645" s="85">
        <f t="shared" si="27"/>
        <v>1</v>
      </c>
      <c r="F645" s="22">
        <f t="shared" si="28"/>
        <v>25</v>
      </c>
      <c r="G645">
        <f t="shared" si="25"/>
        <v>7</v>
      </c>
    </row>
    <row r="646" spans="1:7" ht="29.25" customHeight="1">
      <c r="A646" s="118">
        <v>20821</v>
      </c>
      <c r="B646" s="119" t="s">
        <v>2184</v>
      </c>
      <c r="C646" s="120">
        <v>1124</v>
      </c>
      <c r="D646" s="120">
        <f>SUM(D647:D648)</f>
        <v>1130</v>
      </c>
      <c r="E646" s="85">
        <f t="shared" si="27"/>
        <v>6</v>
      </c>
      <c r="F646" s="22">
        <f t="shared" si="28"/>
        <v>0.5338078291814947</v>
      </c>
      <c r="G646">
        <f t="shared" si="25"/>
        <v>5</v>
      </c>
    </row>
    <row r="647" spans="1:7" ht="29.25" customHeight="1">
      <c r="A647" s="118">
        <v>2082101</v>
      </c>
      <c r="B647" s="122" t="s">
        <v>591</v>
      </c>
      <c r="C647" s="120">
        <v>0</v>
      </c>
      <c r="D647" s="123"/>
      <c r="E647" s="85">
        <f aca="true" t="shared" si="29" ref="E647:E710">D647-C647</f>
        <v>0</v>
      </c>
      <c r="F647" s="22">
        <f aca="true" t="shared" si="30" ref="F647:F710">IF(AND((D647-C647)&lt;&gt;0,C647&lt;&gt;0),(D647-C647)/C647*100,"")</f>
      </c>
      <c r="G647">
        <f aca="true" t="shared" si="31" ref="G647:G710">LEN(A647)</f>
        <v>7</v>
      </c>
    </row>
    <row r="648" spans="1:7" ht="29.25" customHeight="1">
      <c r="A648" s="118">
        <v>2082102</v>
      </c>
      <c r="B648" s="122" t="s">
        <v>592</v>
      </c>
      <c r="C648" s="120">
        <v>1124</v>
      </c>
      <c r="D648" s="123">
        <v>1130</v>
      </c>
      <c r="E648" s="85">
        <f t="shared" si="29"/>
        <v>6</v>
      </c>
      <c r="F648" s="22">
        <f t="shared" si="30"/>
        <v>0.5338078291814947</v>
      </c>
      <c r="G648">
        <f t="shared" si="31"/>
        <v>7</v>
      </c>
    </row>
    <row r="649" spans="1:7" ht="29.25" customHeight="1">
      <c r="A649" s="118">
        <v>20824</v>
      </c>
      <c r="B649" s="119" t="s">
        <v>2185</v>
      </c>
      <c r="C649" s="120">
        <v>0</v>
      </c>
      <c r="D649" s="120">
        <f>SUM(D650:D651)</f>
        <v>0</v>
      </c>
      <c r="E649" s="85"/>
      <c r="F649" s="22">
        <f t="shared" si="30"/>
      </c>
      <c r="G649">
        <f t="shared" si="31"/>
        <v>5</v>
      </c>
    </row>
    <row r="650" spans="1:7" ht="29.25" customHeight="1">
      <c r="A650" s="118">
        <v>2082401</v>
      </c>
      <c r="B650" s="122" t="s">
        <v>594</v>
      </c>
      <c r="C650" s="120">
        <v>0</v>
      </c>
      <c r="D650" s="120"/>
      <c r="E650" s="85"/>
      <c r="F650" s="22">
        <f t="shared" si="30"/>
      </c>
      <c r="G650">
        <f t="shared" si="31"/>
        <v>7</v>
      </c>
    </row>
    <row r="651" spans="1:7" ht="29.25" customHeight="1">
      <c r="A651" s="118">
        <v>2082402</v>
      </c>
      <c r="B651" s="122" t="s">
        <v>595</v>
      </c>
      <c r="C651" s="120">
        <v>0</v>
      </c>
      <c r="D651" s="120"/>
      <c r="E651" s="85"/>
      <c r="F651" s="22">
        <f t="shared" si="30"/>
      </c>
      <c r="G651">
        <f t="shared" si="31"/>
        <v>7</v>
      </c>
    </row>
    <row r="652" spans="1:7" ht="29.25" customHeight="1">
      <c r="A652" s="118">
        <v>20825</v>
      </c>
      <c r="B652" s="119" t="s">
        <v>2186</v>
      </c>
      <c r="C652" s="120">
        <v>28</v>
      </c>
      <c r="D652" s="120">
        <f>SUM(D653:D654)</f>
        <v>35</v>
      </c>
      <c r="E652" s="85">
        <f t="shared" si="29"/>
        <v>7</v>
      </c>
      <c r="F652" s="22">
        <f t="shared" si="30"/>
        <v>25</v>
      </c>
      <c r="G652">
        <f t="shared" si="31"/>
        <v>5</v>
      </c>
    </row>
    <row r="653" spans="1:7" ht="29.25" customHeight="1">
      <c r="A653" s="118">
        <v>2082501</v>
      </c>
      <c r="B653" s="122" t="s">
        <v>597</v>
      </c>
      <c r="C653" s="120">
        <v>0</v>
      </c>
      <c r="D653" s="123"/>
      <c r="E653" s="85">
        <f t="shared" si="29"/>
        <v>0</v>
      </c>
      <c r="F653" s="22">
        <f t="shared" si="30"/>
      </c>
      <c r="G653">
        <f t="shared" si="31"/>
        <v>7</v>
      </c>
    </row>
    <row r="654" spans="1:7" ht="29.25" customHeight="1">
      <c r="A654" s="118">
        <v>2082502</v>
      </c>
      <c r="B654" s="122" t="s">
        <v>598</v>
      </c>
      <c r="C654" s="120">
        <v>28</v>
      </c>
      <c r="D654" s="123">
        <v>35</v>
      </c>
      <c r="E654" s="85">
        <f t="shared" si="29"/>
        <v>7</v>
      </c>
      <c r="F654" s="22">
        <f t="shared" si="30"/>
        <v>25</v>
      </c>
      <c r="G654">
        <f t="shared" si="31"/>
        <v>7</v>
      </c>
    </row>
    <row r="655" spans="1:7" ht="29.25" customHeight="1">
      <c r="A655" s="118">
        <v>20826</v>
      </c>
      <c r="B655" s="119" t="s">
        <v>2187</v>
      </c>
      <c r="C655" s="120">
        <v>3430</v>
      </c>
      <c r="D655" s="120">
        <f>SUM(D656:D658)</f>
        <v>3435</v>
      </c>
      <c r="E655" s="85">
        <f t="shared" si="29"/>
        <v>5</v>
      </c>
      <c r="F655" s="22">
        <f t="shared" si="30"/>
        <v>0.1457725947521866</v>
      </c>
      <c r="G655">
        <f t="shared" si="31"/>
        <v>5</v>
      </c>
    </row>
    <row r="656" spans="1:7" ht="29.25" customHeight="1">
      <c r="A656" s="118">
        <v>2082601</v>
      </c>
      <c r="B656" s="122" t="s">
        <v>600</v>
      </c>
      <c r="C656" s="120">
        <v>0</v>
      </c>
      <c r="D656" s="125"/>
      <c r="E656" s="85"/>
      <c r="F656" s="22">
        <f t="shared" si="30"/>
      </c>
      <c r="G656">
        <f t="shared" si="31"/>
        <v>7</v>
      </c>
    </row>
    <row r="657" spans="1:7" ht="29.25" customHeight="1">
      <c r="A657" s="118">
        <v>2082602</v>
      </c>
      <c r="B657" s="122" t="s">
        <v>601</v>
      </c>
      <c r="C657" s="120">
        <v>3430</v>
      </c>
      <c r="D657" s="123">
        <v>3435</v>
      </c>
      <c r="E657" s="85">
        <f t="shared" si="29"/>
        <v>5</v>
      </c>
      <c r="F657" s="22">
        <f t="shared" si="30"/>
        <v>0.1457725947521866</v>
      </c>
      <c r="G657">
        <f t="shared" si="31"/>
        <v>7</v>
      </c>
    </row>
    <row r="658" spans="1:7" ht="29.25" customHeight="1">
      <c r="A658" s="118">
        <v>2082699</v>
      </c>
      <c r="B658" s="122" t="s">
        <v>602</v>
      </c>
      <c r="C658" s="120">
        <v>0</v>
      </c>
      <c r="D658" s="120"/>
      <c r="E658" s="85"/>
      <c r="F658" s="22">
        <f t="shared" si="30"/>
      </c>
      <c r="G658">
        <f t="shared" si="31"/>
        <v>7</v>
      </c>
    </row>
    <row r="659" spans="1:7" ht="29.25" customHeight="1">
      <c r="A659" s="118">
        <v>20827</v>
      </c>
      <c r="B659" s="119" t="s">
        <v>2188</v>
      </c>
      <c r="C659" s="120">
        <v>0</v>
      </c>
      <c r="D659" s="120">
        <f>SUM(D660:D662)</f>
        <v>0</v>
      </c>
      <c r="E659" s="85"/>
      <c r="F659" s="22">
        <f t="shared" si="30"/>
      </c>
      <c r="G659">
        <f t="shared" si="31"/>
        <v>5</v>
      </c>
    </row>
    <row r="660" spans="1:7" ht="30" customHeight="1">
      <c r="A660" s="118">
        <v>2082701</v>
      </c>
      <c r="B660" s="122" t="s">
        <v>604</v>
      </c>
      <c r="C660" s="120">
        <v>0</v>
      </c>
      <c r="D660" s="120"/>
      <c r="E660" s="85"/>
      <c r="F660" s="22">
        <f t="shared" si="30"/>
      </c>
      <c r="G660">
        <f t="shared" si="31"/>
        <v>7</v>
      </c>
    </row>
    <row r="661" spans="1:7" ht="30" customHeight="1">
      <c r="A661" s="118">
        <v>2082702</v>
      </c>
      <c r="B661" s="122" t="s">
        <v>605</v>
      </c>
      <c r="C661" s="120">
        <v>0</v>
      </c>
      <c r="D661" s="120"/>
      <c r="E661" s="85"/>
      <c r="F661" s="22">
        <f t="shared" si="30"/>
      </c>
      <c r="G661">
        <f t="shared" si="31"/>
        <v>7</v>
      </c>
    </row>
    <row r="662" spans="1:7" ht="30" customHeight="1">
      <c r="A662" s="118">
        <v>2082799</v>
      </c>
      <c r="B662" s="122" t="s">
        <v>606</v>
      </c>
      <c r="C662" s="120">
        <v>0</v>
      </c>
      <c r="D662" s="120"/>
      <c r="E662" s="85"/>
      <c r="F662" s="22">
        <f t="shared" si="30"/>
      </c>
      <c r="G662">
        <f t="shared" si="31"/>
        <v>7</v>
      </c>
    </row>
    <row r="663" spans="1:7" ht="29.25" customHeight="1">
      <c r="A663" s="118">
        <v>20828</v>
      </c>
      <c r="B663" s="119" t="s">
        <v>2189</v>
      </c>
      <c r="C663" s="120">
        <v>215</v>
      </c>
      <c r="D663" s="120">
        <f>SUM(D664:D670)</f>
        <v>225</v>
      </c>
      <c r="E663" s="85">
        <f t="shared" si="29"/>
        <v>10</v>
      </c>
      <c r="F663" s="22">
        <f t="shared" si="30"/>
        <v>4.651162790697675</v>
      </c>
      <c r="G663">
        <f t="shared" si="31"/>
        <v>5</v>
      </c>
    </row>
    <row r="664" spans="1:7" ht="29.25" customHeight="1">
      <c r="A664" s="118">
        <v>2082801</v>
      </c>
      <c r="B664" s="122" t="s">
        <v>139</v>
      </c>
      <c r="C664" s="120">
        <v>193</v>
      </c>
      <c r="D664" s="123">
        <v>202</v>
      </c>
      <c r="E664" s="85">
        <f t="shared" si="29"/>
        <v>9</v>
      </c>
      <c r="F664" s="22">
        <f t="shared" si="30"/>
        <v>4.66321243523316</v>
      </c>
      <c r="G664">
        <f t="shared" si="31"/>
        <v>7</v>
      </c>
    </row>
    <row r="665" spans="1:7" ht="29.25" customHeight="1">
      <c r="A665" s="118">
        <v>2082802</v>
      </c>
      <c r="B665" s="122" t="s">
        <v>140</v>
      </c>
      <c r="C665" s="120">
        <v>9</v>
      </c>
      <c r="D665" s="123">
        <v>11</v>
      </c>
      <c r="E665" s="85">
        <f t="shared" si="29"/>
        <v>2</v>
      </c>
      <c r="F665" s="22">
        <f t="shared" si="30"/>
        <v>22.22222222222222</v>
      </c>
      <c r="G665">
        <f t="shared" si="31"/>
        <v>7</v>
      </c>
    </row>
    <row r="666" spans="1:7" ht="29.25" customHeight="1">
      <c r="A666" s="118">
        <v>2082803</v>
      </c>
      <c r="B666" s="122" t="s">
        <v>141</v>
      </c>
      <c r="C666" s="120">
        <v>0</v>
      </c>
      <c r="D666" s="125"/>
      <c r="E666" s="85"/>
      <c r="F666" s="22">
        <f t="shared" si="30"/>
      </c>
      <c r="G666">
        <f t="shared" si="31"/>
        <v>7</v>
      </c>
    </row>
    <row r="667" spans="1:7" ht="29.25" customHeight="1">
      <c r="A667" s="118">
        <v>2082804</v>
      </c>
      <c r="B667" s="122" t="s">
        <v>608</v>
      </c>
      <c r="C667" s="120">
        <v>8</v>
      </c>
      <c r="D667" s="125">
        <v>7</v>
      </c>
      <c r="E667" s="85"/>
      <c r="F667" s="22">
        <f t="shared" si="30"/>
        <v>-12.5</v>
      </c>
      <c r="G667">
        <f t="shared" si="31"/>
        <v>7</v>
      </c>
    </row>
    <row r="668" spans="1:7" ht="29.25" customHeight="1">
      <c r="A668" s="118">
        <v>2082805</v>
      </c>
      <c r="B668" s="122" t="s">
        <v>609</v>
      </c>
      <c r="C668" s="120">
        <v>0</v>
      </c>
      <c r="D668" s="125"/>
      <c r="E668" s="85"/>
      <c r="F668" s="22">
        <f t="shared" si="30"/>
      </c>
      <c r="G668">
        <f t="shared" si="31"/>
        <v>7</v>
      </c>
    </row>
    <row r="669" spans="1:7" ht="29.25" customHeight="1">
      <c r="A669" s="118">
        <v>2082850</v>
      </c>
      <c r="B669" s="122" t="s">
        <v>148</v>
      </c>
      <c r="C669" s="120">
        <v>0</v>
      </c>
      <c r="D669" s="125"/>
      <c r="E669" s="85"/>
      <c r="F669" s="22">
        <f t="shared" si="30"/>
      </c>
      <c r="G669">
        <f t="shared" si="31"/>
        <v>7</v>
      </c>
    </row>
    <row r="670" spans="1:7" ht="29.25" customHeight="1">
      <c r="A670" s="118">
        <v>2082899</v>
      </c>
      <c r="B670" s="122" t="s">
        <v>610</v>
      </c>
      <c r="C670" s="120">
        <v>5</v>
      </c>
      <c r="D670" s="123">
        <v>5</v>
      </c>
      <c r="E670" s="85">
        <f t="shared" si="29"/>
        <v>0</v>
      </c>
      <c r="F670" s="22">
        <f t="shared" si="30"/>
      </c>
      <c r="G670">
        <f t="shared" si="31"/>
        <v>7</v>
      </c>
    </row>
    <row r="671" spans="1:7" ht="29.25" customHeight="1">
      <c r="A671" s="118">
        <v>20830</v>
      </c>
      <c r="B671" s="119" t="s">
        <v>2190</v>
      </c>
      <c r="C671" s="120">
        <v>76</v>
      </c>
      <c r="D671" s="120">
        <f>SUM(D672:D673)</f>
        <v>83</v>
      </c>
      <c r="E671" s="85">
        <f t="shared" si="29"/>
        <v>7</v>
      </c>
      <c r="F671" s="22">
        <f t="shared" si="30"/>
        <v>9.210526315789473</v>
      </c>
      <c r="G671">
        <f t="shared" si="31"/>
        <v>5</v>
      </c>
    </row>
    <row r="672" spans="1:7" ht="29.25" customHeight="1">
      <c r="A672" s="118">
        <v>2083001</v>
      </c>
      <c r="B672" s="122" t="s">
        <v>612</v>
      </c>
      <c r="C672" s="120">
        <v>76</v>
      </c>
      <c r="D672" s="120">
        <v>83</v>
      </c>
      <c r="E672" s="85">
        <f t="shared" si="29"/>
        <v>7</v>
      </c>
      <c r="F672" s="22">
        <f t="shared" si="30"/>
        <v>9.210526315789473</v>
      </c>
      <c r="G672">
        <f t="shared" si="31"/>
        <v>7</v>
      </c>
    </row>
    <row r="673" spans="1:7" ht="29.25" customHeight="1">
      <c r="A673" s="118">
        <v>2083099</v>
      </c>
      <c r="B673" s="122" t="s">
        <v>613</v>
      </c>
      <c r="C673" s="120">
        <v>0</v>
      </c>
      <c r="D673" s="120"/>
      <c r="E673" s="85"/>
      <c r="F673" s="22">
        <f t="shared" si="30"/>
      </c>
      <c r="G673">
        <f t="shared" si="31"/>
        <v>7</v>
      </c>
    </row>
    <row r="674" spans="1:7" ht="29.25" customHeight="1">
      <c r="A674" s="118">
        <v>20899</v>
      </c>
      <c r="B674" s="119" t="s">
        <v>2191</v>
      </c>
      <c r="C674" s="120">
        <v>291</v>
      </c>
      <c r="D674" s="120">
        <f>D675</f>
        <v>305</v>
      </c>
      <c r="E674" s="85">
        <f t="shared" si="29"/>
        <v>14</v>
      </c>
      <c r="F674" s="22">
        <f t="shared" si="30"/>
        <v>4.810996563573884</v>
      </c>
      <c r="G674">
        <f t="shared" si="31"/>
        <v>5</v>
      </c>
    </row>
    <row r="675" spans="1:7" ht="29.25" customHeight="1">
      <c r="A675" s="118">
        <v>2089999</v>
      </c>
      <c r="B675" s="122" t="s">
        <v>615</v>
      </c>
      <c r="C675" s="120">
        <v>291</v>
      </c>
      <c r="D675" s="123">
        <v>305</v>
      </c>
      <c r="E675" s="85">
        <f t="shared" si="29"/>
        <v>14</v>
      </c>
      <c r="F675" s="22">
        <f t="shared" si="30"/>
        <v>4.810996563573884</v>
      </c>
      <c r="G675">
        <f t="shared" si="31"/>
        <v>7</v>
      </c>
    </row>
    <row r="676" spans="1:7" ht="29.25" customHeight="1">
      <c r="A676" s="118">
        <v>210</v>
      </c>
      <c r="B676" s="119" t="s">
        <v>616</v>
      </c>
      <c r="C676" s="120">
        <v>15509</v>
      </c>
      <c r="D676" s="120">
        <f>D677+D682+D696+D700+D712+D715+D719+D724+D728+D732+D735+D744+D746</f>
        <v>16000</v>
      </c>
      <c r="E676" s="85">
        <f t="shared" si="29"/>
        <v>491</v>
      </c>
      <c r="F676" s="22">
        <f t="shared" si="30"/>
        <v>3.165903668837449</v>
      </c>
      <c r="G676">
        <f t="shared" si="31"/>
        <v>3</v>
      </c>
    </row>
    <row r="677" spans="1:7" ht="29.25" customHeight="1">
      <c r="A677" s="118">
        <v>21001</v>
      </c>
      <c r="B677" s="119" t="s">
        <v>2192</v>
      </c>
      <c r="C677" s="120">
        <v>1162</v>
      </c>
      <c r="D677" s="120">
        <f>SUM(D678:D681)</f>
        <v>1200</v>
      </c>
      <c r="E677" s="85">
        <f t="shared" si="29"/>
        <v>38</v>
      </c>
      <c r="F677" s="22">
        <f t="shared" si="30"/>
        <v>3.2702237521514634</v>
      </c>
      <c r="G677">
        <f t="shared" si="31"/>
        <v>5</v>
      </c>
    </row>
    <row r="678" spans="1:7" ht="29.25" customHeight="1">
      <c r="A678" s="118">
        <v>2100101</v>
      </c>
      <c r="B678" s="122" t="s">
        <v>139</v>
      </c>
      <c r="C678" s="120">
        <v>454</v>
      </c>
      <c r="D678" s="123">
        <v>484</v>
      </c>
      <c r="E678" s="85">
        <f t="shared" si="29"/>
        <v>30</v>
      </c>
      <c r="F678" s="22">
        <f t="shared" si="30"/>
        <v>6.607929515418502</v>
      </c>
      <c r="G678">
        <f t="shared" si="31"/>
        <v>7</v>
      </c>
    </row>
    <row r="679" spans="1:7" ht="29.25" customHeight="1">
      <c r="A679" s="118">
        <v>2100102</v>
      </c>
      <c r="B679" s="122" t="s">
        <v>140</v>
      </c>
      <c r="C679" s="120">
        <v>708</v>
      </c>
      <c r="D679" s="123">
        <v>716</v>
      </c>
      <c r="E679" s="85">
        <f t="shared" si="29"/>
        <v>8</v>
      </c>
      <c r="F679" s="22">
        <f t="shared" si="30"/>
        <v>1.1299435028248588</v>
      </c>
      <c r="G679">
        <f t="shared" si="31"/>
        <v>7</v>
      </c>
    </row>
    <row r="680" spans="1:7" ht="29.25" customHeight="1">
      <c r="A680" s="118">
        <v>2100103</v>
      </c>
      <c r="B680" s="122" t="s">
        <v>141</v>
      </c>
      <c r="C680" s="120">
        <v>0</v>
      </c>
      <c r="D680" s="125"/>
      <c r="E680" s="85"/>
      <c r="F680" s="22">
        <f t="shared" si="30"/>
      </c>
      <c r="G680">
        <f t="shared" si="31"/>
        <v>7</v>
      </c>
    </row>
    <row r="681" spans="1:7" ht="29.25" customHeight="1">
      <c r="A681" s="118">
        <v>2100199</v>
      </c>
      <c r="B681" s="122" t="s">
        <v>618</v>
      </c>
      <c r="C681" s="120">
        <v>0</v>
      </c>
      <c r="D681" s="123"/>
      <c r="E681" s="85">
        <f t="shared" si="29"/>
        <v>0</v>
      </c>
      <c r="F681" s="22">
        <f t="shared" si="30"/>
      </c>
      <c r="G681">
        <f t="shared" si="31"/>
        <v>7</v>
      </c>
    </row>
    <row r="682" spans="1:7" ht="29.25" customHeight="1">
      <c r="A682" s="118">
        <v>21002</v>
      </c>
      <c r="B682" s="119" t="s">
        <v>2193</v>
      </c>
      <c r="C682" s="120">
        <v>1361</v>
      </c>
      <c r="D682" s="120">
        <f>SUM(D683:D695)</f>
        <v>1400</v>
      </c>
      <c r="E682" s="85">
        <f t="shared" si="29"/>
        <v>39</v>
      </c>
      <c r="F682" s="22">
        <f t="shared" si="30"/>
        <v>2.865540044085231</v>
      </c>
      <c r="G682">
        <f t="shared" si="31"/>
        <v>5</v>
      </c>
    </row>
    <row r="683" spans="1:7" ht="29.25" customHeight="1">
      <c r="A683" s="118">
        <v>2100201</v>
      </c>
      <c r="B683" s="122" t="s">
        <v>620</v>
      </c>
      <c r="C683" s="120">
        <v>772</v>
      </c>
      <c r="D683" s="123">
        <v>786</v>
      </c>
      <c r="E683" s="85">
        <f t="shared" si="29"/>
        <v>14</v>
      </c>
      <c r="F683" s="22">
        <f t="shared" si="30"/>
        <v>1.8134715025906734</v>
      </c>
      <c r="G683">
        <f t="shared" si="31"/>
        <v>7</v>
      </c>
    </row>
    <row r="684" spans="1:7" ht="29.25" customHeight="1">
      <c r="A684" s="118">
        <v>2100202</v>
      </c>
      <c r="B684" s="122" t="s">
        <v>621</v>
      </c>
      <c r="C684" s="120">
        <v>326</v>
      </c>
      <c r="D684" s="123">
        <v>342</v>
      </c>
      <c r="E684" s="85">
        <f t="shared" si="29"/>
        <v>16</v>
      </c>
      <c r="F684" s="22">
        <f t="shared" si="30"/>
        <v>4.9079754601226995</v>
      </c>
      <c r="G684">
        <f t="shared" si="31"/>
        <v>7</v>
      </c>
    </row>
    <row r="685" spans="1:7" ht="29.25" customHeight="1">
      <c r="A685" s="118">
        <v>2100203</v>
      </c>
      <c r="B685" s="122" t="s">
        <v>622</v>
      </c>
      <c r="C685" s="120">
        <v>0</v>
      </c>
      <c r="D685" s="125"/>
      <c r="E685" s="85"/>
      <c r="F685" s="22">
        <f t="shared" si="30"/>
      </c>
      <c r="G685">
        <f t="shared" si="31"/>
        <v>7</v>
      </c>
    </row>
    <row r="686" spans="1:7" ht="29.25" customHeight="1">
      <c r="A686" s="118">
        <v>2100204</v>
      </c>
      <c r="B686" s="122" t="s">
        <v>623</v>
      </c>
      <c r="C686" s="120">
        <v>0</v>
      </c>
      <c r="D686" s="125"/>
      <c r="E686" s="85"/>
      <c r="F686" s="22">
        <f t="shared" si="30"/>
      </c>
      <c r="G686">
        <f t="shared" si="31"/>
        <v>7</v>
      </c>
    </row>
    <row r="687" spans="1:7" ht="29.25" customHeight="1">
      <c r="A687" s="118">
        <v>2100205</v>
      </c>
      <c r="B687" s="122" t="s">
        <v>624</v>
      </c>
      <c r="C687" s="120">
        <v>0</v>
      </c>
      <c r="D687" s="125"/>
      <c r="E687" s="85"/>
      <c r="F687" s="22">
        <f t="shared" si="30"/>
      </c>
      <c r="G687">
        <f t="shared" si="31"/>
        <v>7</v>
      </c>
    </row>
    <row r="688" spans="1:7" ht="29.25" customHeight="1">
      <c r="A688" s="118">
        <v>2100206</v>
      </c>
      <c r="B688" s="122" t="s">
        <v>625</v>
      </c>
      <c r="C688" s="120">
        <v>0</v>
      </c>
      <c r="D688" s="125"/>
      <c r="E688" s="85"/>
      <c r="F688" s="22">
        <f t="shared" si="30"/>
      </c>
      <c r="G688">
        <f t="shared" si="31"/>
        <v>7</v>
      </c>
    </row>
    <row r="689" spans="1:7" ht="29.25" customHeight="1">
      <c r="A689" s="118">
        <v>2100207</v>
      </c>
      <c r="B689" s="122" t="s">
        <v>626</v>
      </c>
      <c r="C689" s="120">
        <v>0</v>
      </c>
      <c r="D689" s="125"/>
      <c r="E689" s="85"/>
      <c r="F689" s="22">
        <f t="shared" si="30"/>
      </c>
      <c r="G689">
        <f t="shared" si="31"/>
        <v>7</v>
      </c>
    </row>
    <row r="690" spans="1:7" ht="29.25" customHeight="1">
      <c r="A690" s="118">
        <v>2100208</v>
      </c>
      <c r="B690" s="122" t="s">
        <v>627</v>
      </c>
      <c r="C690" s="120">
        <v>0</v>
      </c>
      <c r="D690" s="125"/>
      <c r="E690" s="85"/>
      <c r="F690" s="22">
        <f t="shared" si="30"/>
      </c>
      <c r="G690">
        <f t="shared" si="31"/>
        <v>7</v>
      </c>
    </row>
    <row r="691" spans="1:7" ht="29.25" customHeight="1">
      <c r="A691" s="118">
        <v>2100209</v>
      </c>
      <c r="B691" s="122" t="s">
        <v>628</v>
      </c>
      <c r="C691" s="120">
        <v>0</v>
      </c>
      <c r="D691" s="120"/>
      <c r="E691" s="85"/>
      <c r="F691" s="22">
        <f t="shared" si="30"/>
      </c>
      <c r="G691">
        <f t="shared" si="31"/>
        <v>7</v>
      </c>
    </row>
    <row r="692" spans="1:7" ht="29.25" customHeight="1">
      <c r="A692" s="118">
        <v>2100210</v>
      </c>
      <c r="B692" s="122" t="s">
        <v>629</v>
      </c>
      <c r="C692" s="120">
        <v>0</v>
      </c>
      <c r="D692" s="120"/>
      <c r="E692" s="85"/>
      <c r="F692" s="22">
        <f t="shared" si="30"/>
      </c>
      <c r="G692">
        <f t="shared" si="31"/>
        <v>7</v>
      </c>
    </row>
    <row r="693" spans="1:7" ht="29.25" customHeight="1">
      <c r="A693" s="118">
        <v>2100211</v>
      </c>
      <c r="B693" s="122" t="s">
        <v>630</v>
      </c>
      <c r="C693" s="120">
        <v>0</v>
      </c>
      <c r="D693" s="120"/>
      <c r="E693" s="85"/>
      <c r="F693" s="22">
        <f t="shared" si="30"/>
      </c>
      <c r="G693">
        <f t="shared" si="31"/>
        <v>7</v>
      </c>
    </row>
    <row r="694" spans="1:7" ht="29.25" customHeight="1">
      <c r="A694" s="118">
        <v>2100212</v>
      </c>
      <c r="B694" s="122" t="s">
        <v>631</v>
      </c>
      <c r="C694" s="120">
        <v>0</v>
      </c>
      <c r="D694" s="120"/>
      <c r="E694" s="85"/>
      <c r="F694" s="22">
        <f t="shared" si="30"/>
      </c>
      <c r="G694">
        <f t="shared" si="31"/>
        <v>7</v>
      </c>
    </row>
    <row r="695" spans="1:7" ht="29.25" customHeight="1">
      <c r="A695" s="118">
        <v>2100299</v>
      </c>
      <c r="B695" s="122" t="s">
        <v>632</v>
      </c>
      <c r="C695" s="120">
        <v>263</v>
      </c>
      <c r="D695" s="120">
        <v>272</v>
      </c>
      <c r="E695" s="85">
        <f t="shared" si="29"/>
        <v>9</v>
      </c>
      <c r="F695" s="22">
        <f t="shared" si="30"/>
        <v>3.4220532319391634</v>
      </c>
      <c r="G695">
        <f t="shared" si="31"/>
        <v>7</v>
      </c>
    </row>
    <row r="696" spans="1:7" ht="29.25" customHeight="1">
      <c r="A696" s="118">
        <v>21003</v>
      </c>
      <c r="B696" s="119" t="s">
        <v>2194</v>
      </c>
      <c r="C696" s="120">
        <v>2453</v>
      </c>
      <c r="D696" s="120">
        <f>SUM(D697:D699)</f>
        <v>2500</v>
      </c>
      <c r="E696" s="85">
        <f t="shared" si="29"/>
        <v>47</v>
      </c>
      <c r="F696" s="22">
        <f t="shared" si="30"/>
        <v>1.9160211985324094</v>
      </c>
      <c r="G696">
        <f t="shared" si="31"/>
        <v>5</v>
      </c>
    </row>
    <row r="697" spans="1:7" ht="29.25" customHeight="1">
      <c r="A697" s="118">
        <v>2100301</v>
      </c>
      <c r="B697" s="122" t="s">
        <v>634</v>
      </c>
      <c r="C697" s="120">
        <v>0</v>
      </c>
      <c r="D697" s="125"/>
      <c r="E697" s="85"/>
      <c r="F697" s="22">
        <f t="shared" si="30"/>
      </c>
      <c r="G697">
        <f t="shared" si="31"/>
        <v>7</v>
      </c>
    </row>
    <row r="698" spans="1:7" ht="29.25" customHeight="1">
      <c r="A698" s="118">
        <v>2100302</v>
      </c>
      <c r="B698" s="122" t="s">
        <v>635</v>
      </c>
      <c r="C698" s="120">
        <v>2135</v>
      </c>
      <c r="D698" s="123">
        <v>2175</v>
      </c>
      <c r="E698" s="85">
        <f t="shared" si="29"/>
        <v>40</v>
      </c>
      <c r="F698" s="22">
        <f t="shared" si="30"/>
        <v>1.873536299765808</v>
      </c>
      <c r="G698">
        <f t="shared" si="31"/>
        <v>7</v>
      </c>
    </row>
    <row r="699" spans="1:7" ht="29.25" customHeight="1">
      <c r="A699" s="118">
        <v>2100399</v>
      </c>
      <c r="B699" s="122" t="s">
        <v>636</v>
      </c>
      <c r="C699" s="120">
        <v>318</v>
      </c>
      <c r="D699" s="123">
        <v>325</v>
      </c>
      <c r="E699" s="85">
        <f t="shared" si="29"/>
        <v>7</v>
      </c>
      <c r="F699" s="22">
        <f t="shared" si="30"/>
        <v>2.20125786163522</v>
      </c>
      <c r="G699">
        <f t="shared" si="31"/>
        <v>7</v>
      </c>
    </row>
    <row r="700" spans="1:7" ht="29.25" customHeight="1">
      <c r="A700" s="118">
        <v>21004</v>
      </c>
      <c r="B700" s="119" t="s">
        <v>2195</v>
      </c>
      <c r="C700" s="120">
        <v>2459</v>
      </c>
      <c r="D700" s="120">
        <f>SUM(D701:D711)</f>
        <v>2500</v>
      </c>
      <c r="E700" s="85">
        <f t="shared" si="29"/>
        <v>41</v>
      </c>
      <c r="F700" s="22">
        <f t="shared" si="30"/>
        <v>1.667344448962993</v>
      </c>
      <c r="G700">
        <f t="shared" si="31"/>
        <v>5</v>
      </c>
    </row>
    <row r="701" spans="1:7" ht="29.25" customHeight="1">
      <c r="A701" s="118">
        <v>2100401</v>
      </c>
      <c r="B701" s="122" t="s">
        <v>638</v>
      </c>
      <c r="C701" s="120">
        <v>472</v>
      </c>
      <c r="D701" s="123">
        <v>486</v>
      </c>
      <c r="E701" s="85">
        <f t="shared" si="29"/>
        <v>14</v>
      </c>
      <c r="F701" s="22">
        <f t="shared" si="30"/>
        <v>2.9661016949152543</v>
      </c>
      <c r="G701">
        <f t="shared" si="31"/>
        <v>7</v>
      </c>
    </row>
    <row r="702" spans="1:7" ht="29.25" customHeight="1">
      <c r="A702" s="118">
        <v>2100402</v>
      </c>
      <c r="B702" s="122" t="s">
        <v>639</v>
      </c>
      <c r="C702" s="120">
        <v>135</v>
      </c>
      <c r="D702" s="123">
        <v>139</v>
      </c>
      <c r="E702" s="85">
        <f t="shared" si="29"/>
        <v>4</v>
      </c>
      <c r="F702" s="22">
        <f t="shared" si="30"/>
        <v>2.9629629629629632</v>
      </c>
      <c r="G702">
        <f t="shared" si="31"/>
        <v>7</v>
      </c>
    </row>
    <row r="703" spans="1:7" ht="29.25" customHeight="1">
      <c r="A703" s="118">
        <v>2100403</v>
      </c>
      <c r="B703" s="122" t="s">
        <v>640</v>
      </c>
      <c r="C703" s="120">
        <v>681</v>
      </c>
      <c r="D703" s="123">
        <v>691</v>
      </c>
      <c r="E703" s="85">
        <f t="shared" si="29"/>
        <v>10</v>
      </c>
      <c r="F703" s="22">
        <f t="shared" si="30"/>
        <v>1.4684287812041115</v>
      </c>
      <c r="G703">
        <f t="shared" si="31"/>
        <v>7</v>
      </c>
    </row>
    <row r="704" spans="1:7" ht="29.25" customHeight="1">
      <c r="A704" s="118">
        <v>2100404</v>
      </c>
      <c r="B704" s="122" t="s">
        <v>641</v>
      </c>
      <c r="C704" s="120">
        <v>0</v>
      </c>
      <c r="D704" s="125"/>
      <c r="E704" s="85"/>
      <c r="F704" s="22">
        <f t="shared" si="30"/>
      </c>
      <c r="G704">
        <f t="shared" si="31"/>
        <v>7</v>
      </c>
    </row>
    <row r="705" spans="1:7" ht="29.25" customHeight="1">
      <c r="A705" s="118">
        <v>2100405</v>
      </c>
      <c r="B705" s="122" t="s">
        <v>642</v>
      </c>
      <c r="C705" s="120">
        <v>0</v>
      </c>
      <c r="D705" s="125"/>
      <c r="E705" s="85"/>
      <c r="F705" s="22">
        <f t="shared" si="30"/>
      </c>
      <c r="G705">
        <f t="shared" si="31"/>
        <v>7</v>
      </c>
    </row>
    <row r="706" spans="1:7" ht="29.25" customHeight="1">
      <c r="A706" s="118">
        <v>2100406</v>
      </c>
      <c r="B706" s="122" t="s">
        <v>643</v>
      </c>
      <c r="C706" s="120">
        <v>0</v>
      </c>
      <c r="D706" s="120"/>
      <c r="E706" s="85"/>
      <c r="F706" s="22">
        <f t="shared" si="30"/>
      </c>
      <c r="G706">
        <f t="shared" si="31"/>
        <v>7</v>
      </c>
    </row>
    <row r="707" spans="1:7" ht="29.25" customHeight="1">
      <c r="A707" s="118">
        <v>2100407</v>
      </c>
      <c r="B707" s="122" t="s">
        <v>644</v>
      </c>
      <c r="C707" s="120">
        <v>0</v>
      </c>
      <c r="D707" s="120"/>
      <c r="E707" s="85"/>
      <c r="F707" s="22">
        <f t="shared" si="30"/>
      </c>
      <c r="G707">
        <f t="shared" si="31"/>
        <v>7</v>
      </c>
    </row>
    <row r="708" spans="1:7" ht="29.25" customHeight="1">
      <c r="A708" s="118">
        <v>2100408</v>
      </c>
      <c r="B708" s="122" t="s">
        <v>645</v>
      </c>
      <c r="C708" s="120">
        <v>815</v>
      </c>
      <c r="D708" s="123">
        <v>821</v>
      </c>
      <c r="E708" s="85">
        <f t="shared" si="29"/>
        <v>6</v>
      </c>
      <c r="F708" s="22">
        <f t="shared" si="30"/>
        <v>0.7361963190184049</v>
      </c>
      <c r="G708">
        <f t="shared" si="31"/>
        <v>7</v>
      </c>
    </row>
    <row r="709" spans="1:7" ht="29.25" customHeight="1">
      <c r="A709" s="118">
        <v>2100409</v>
      </c>
      <c r="B709" s="122" t="s">
        <v>646</v>
      </c>
      <c r="C709" s="120">
        <v>68</v>
      </c>
      <c r="D709" s="123">
        <v>71</v>
      </c>
      <c r="E709" s="85">
        <f t="shared" si="29"/>
        <v>3</v>
      </c>
      <c r="F709" s="22">
        <f t="shared" si="30"/>
        <v>4.411764705882353</v>
      </c>
      <c r="G709">
        <f t="shared" si="31"/>
        <v>7</v>
      </c>
    </row>
    <row r="710" spans="1:7" ht="29.25" customHeight="1">
      <c r="A710" s="118">
        <v>2100410</v>
      </c>
      <c r="B710" s="122" t="s">
        <v>647</v>
      </c>
      <c r="C710" s="120">
        <v>288</v>
      </c>
      <c r="D710" s="123">
        <v>292</v>
      </c>
      <c r="E710" s="85">
        <f t="shared" si="29"/>
        <v>4</v>
      </c>
      <c r="F710" s="22">
        <f t="shared" si="30"/>
        <v>1.3888888888888888</v>
      </c>
      <c r="G710">
        <f t="shared" si="31"/>
        <v>7</v>
      </c>
    </row>
    <row r="711" spans="1:7" ht="29.25" customHeight="1">
      <c r="A711" s="118">
        <v>2100499</v>
      </c>
      <c r="B711" s="122" t="s">
        <v>648</v>
      </c>
      <c r="C711" s="120">
        <v>0</v>
      </c>
      <c r="D711" s="123"/>
      <c r="E711" s="85">
        <f aca="true" t="shared" si="32" ref="E711:E774">D711-C711</f>
        <v>0</v>
      </c>
      <c r="F711" s="22">
        <f aca="true" t="shared" si="33" ref="F711:F774">IF(AND((D711-C711)&lt;&gt;0,C711&lt;&gt;0),(D711-C711)/C711*100,"")</f>
      </c>
      <c r="G711">
        <f aca="true" t="shared" si="34" ref="G711:G774">LEN(A711)</f>
        <v>7</v>
      </c>
    </row>
    <row r="712" spans="1:7" ht="29.25" customHeight="1">
      <c r="A712" s="118">
        <v>21006</v>
      </c>
      <c r="B712" s="119" t="s">
        <v>2196</v>
      </c>
      <c r="C712" s="120">
        <v>13</v>
      </c>
      <c r="D712" s="120">
        <f>SUM(D713:D714)</f>
        <v>24</v>
      </c>
      <c r="E712" s="85"/>
      <c r="F712" s="22">
        <f t="shared" si="33"/>
        <v>84.61538461538461</v>
      </c>
      <c r="G712">
        <f t="shared" si="34"/>
        <v>5</v>
      </c>
    </row>
    <row r="713" spans="1:7" ht="29.25" customHeight="1">
      <c r="A713" s="118">
        <v>2100601</v>
      </c>
      <c r="B713" s="122" t="s">
        <v>650</v>
      </c>
      <c r="C713" s="120">
        <v>13</v>
      </c>
      <c r="D713" s="120">
        <v>24</v>
      </c>
      <c r="E713" s="85"/>
      <c r="F713" s="22">
        <f t="shared" si="33"/>
        <v>84.61538461538461</v>
      </c>
      <c r="G713">
        <f t="shared" si="34"/>
        <v>7</v>
      </c>
    </row>
    <row r="714" spans="1:7" ht="29.25" customHeight="1">
      <c r="A714" s="118">
        <v>2100699</v>
      </c>
      <c r="B714" s="122" t="s">
        <v>651</v>
      </c>
      <c r="C714" s="120">
        <v>0</v>
      </c>
      <c r="D714" s="120"/>
      <c r="E714" s="85"/>
      <c r="F714" s="22">
        <f t="shared" si="33"/>
      </c>
      <c r="G714">
        <f t="shared" si="34"/>
        <v>7</v>
      </c>
    </row>
    <row r="715" spans="1:7" ht="29.25" customHeight="1">
      <c r="A715" s="118">
        <v>21007</v>
      </c>
      <c r="B715" s="119" t="s">
        <v>2197</v>
      </c>
      <c r="C715" s="120">
        <v>533</v>
      </c>
      <c r="D715" s="120">
        <f>SUM(D716:D718)</f>
        <v>600</v>
      </c>
      <c r="E715" s="85">
        <f t="shared" si="32"/>
        <v>67</v>
      </c>
      <c r="F715" s="22">
        <f t="shared" si="33"/>
        <v>12.570356472795496</v>
      </c>
      <c r="G715">
        <f t="shared" si="34"/>
        <v>5</v>
      </c>
    </row>
    <row r="716" spans="1:7" ht="29.25" customHeight="1">
      <c r="A716" s="118">
        <v>2100716</v>
      </c>
      <c r="B716" s="122" t="s">
        <v>653</v>
      </c>
      <c r="C716" s="120">
        <v>0</v>
      </c>
      <c r="D716" s="125"/>
      <c r="E716" s="85"/>
      <c r="F716" s="22">
        <f t="shared" si="33"/>
      </c>
      <c r="G716">
        <f t="shared" si="34"/>
        <v>7</v>
      </c>
    </row>
    <row r="717" spans="1:7" ht="29.25" customHeight="1">
      <c r="A717" s="118">
        <v>2100717</v>
      </c>
      <c r="B717" s="122" t="s">
        <v>654</v>
      </c>
      <c r="C717" s="120">
        <v>129</v>
      </c>
      <c r="D717" s="123">
        <v>135</v>
      </c>
      <c r="E717" s="85">
        <f t="shared" si="32"/>
        <v>6</v>
      </c>
      <c r="F717" s="22">
        <f t="shared" si="33"/>
        <v>4.651162790697675</v>
      </c>
      <c r="G717">
        <f t="shared" si="34"/>
        <v>7</v>
      </c>
    </row>
    <row r="718" spans="1:7" ht="29.25" customHeight="1">
      <c r="A718" s="118">
        <v>2100799</v>
      </c>
      <c r="B718" s="122" t="s">
        <v>655</v>
      </c>
      <c r="C718" s="120">
        <v>404</v>
      </c>
      <c r="D718" s="123">
        <v>465</v>
      </c>
      <c r="E718" s="85">
        <f t="shared" si="32"/>
        <v>61</v>
      </c>
      <c r="F718" s="22">
        <f t="shared" si="33"/>
        <v>15.099009900990099</v>
      </c>
      <c r="G718">
        <f t="shared" si="34"/>
        <v>7</v>
      </c>
    </row>
    <row r="719" spans="1:7" ht="29.25" customHeight="1">
      <c r="A719" s="118">
        <v>21011</v>
      </c>
      <c r="B719" s="119" t="s">
        <v>2198</v>
      </c>
      <c r="C719" s="120">
        <v>5175</v>
      </c>
      <c r="D719" s="120">
        <f>SUM(D720:D723)</f>
        <v>5275</v>
      </c>
      <c r="E719" s="85">
        <f t="shared" si="32"/>
        <v>100</v>
      </c>
      <c r="F719" s="22">
        <f t="shared" si="33"/>
        <v>1.932367149758454</v>
      </c>
      <c r="G719">
        <f t="shared" si="34"/>
        <v>5</v>
      </c>
    </row>
    <row r="720" spans="1:7" ht="29.25" customHeight="1">
      <c r="A720" s="118">
        <v>2101101</v>
      </c>
      <c r="B720" s="122" t="s">
        <v>657</v>
      </c>
      <c r="C720" s="120">
        <v>1185</v>
      </c>
      <c r="D720" s="123">
        <v>1269</v>
      </c>
      <c r="E720" s="85">
        <f t="shared" si="32"/>
        <v>84</v>
      </c>
      <c r="F720" s="22">
        <f t="shared" si="33"/>
        <v>7.088607594936709</v>
      </c>
      <c r="G720">
        <f t="shared" si="34"/>
        <v>7</v>
      </c>
    </row>
    <row r="721" spans="1:7" ht="29.25" customHeight="1">
      <c r="A721" s="118">
        <v>2101102</v>
      </c>
      <c r="B721" s="122" t="s">
        <v>658</v>
      </c>
      <c r="C721" s="120">
        <v>2183</v>
      </c>
      <c r="D721" s="123">
        <v>2202</v>
      </c>
      <c r="E721" s="85">
        <f t="shared" si="32"/>
        <v>19</v>
      </c>
      <c r="F721" s="22">
        <f t="shared" si="33"/>
        <v>0.8703618873110398</v>
      </c>
      <c r="G721">
        <f t="shared" si="34"/>
        <v>7</v>
      </c>
    </row>
    <row r="722" spans="1:7" ht="29.25" customHeight="1">
      <c r="A722" s="118">
        <v>2101103</v>
      </c>
      <c r="B722" s="122" t="s">
        <v>659</v>
      </c>
      <c r="C722" s="120">
        <v>1807</v>
      </c>
      <c r="D722" s="123">
        <v>1804</v>
      </c>
      <c r="E722" s="85">
        <f t="shared" si="32"/>
        <v>-3</v>
      </c>
      <c r="F722" s="22">
        <f t="shared" si="33"/>
        <v>-0.16602102933038185</v>
      </c>
      <c r="G722">
        <f t="shared" si="34"/>
        <v>7</v>
      </c>
    </row>
    <row r="723" spans="1:7" ht="29.25" customHeight="1">
      <c r="A723" s="118">
        <v>2101199</v>
      </c>
      <c r="B723" s="122" t="s">
        <v>660</v>
      </c>
      <c r="C723" s="120">
        <v>0</v>
      </c>
      <c r="D723" s="123"/>
      <c r="E723" s="85">
        <f t="shared" si="32"/>
        <v>0</v>
      </c>
      <c r="F723" s="22">
        <f t="shared" si="33"/>
      </c>
      <c r="G723">
        <f t="shared" si="34"/>
        <v>7</v>
      </c>
    </row>
    <row r="724" spans="1:7" ht="29.25" customHeight="1">
      <c r="A724" s="118">
        <v>21012</v>
      </c>
      <c r="B724" s="119" t="s">
        <v>2199</v>
      </c>
      <c r="C724" s="120">
        <v>477</v>
      </c>
      <c r="D724" s="120">
        <f>SUM(D725:D727)</f>
        <v>450</v>
      </c>
      <c r="E724" s="85">
        <f t="shared" si="32"/>
        <v>-27</v>
      </c>
      <c r="F724" s="22">
        <f t="shared" si="33"/>
        <v>-5.660377358490567</v>
      </c>
      <c r="G724">
        <f t="shared" si="34"/>
        <v>5</v>
      </c>
    </row>
    <row r="725" spans="1:7" ht="29.25" customHeight="1">
      <c r="A725" s="118">
        <v>2101201</v>
      </c>
      <c r="B725" s="122" t="s">
        <v>662</v>
      </c>
      <c r="C725" s="120">
        <v>8</v>
      </c>
      <c r="D725" s="123">
        <v>6</v>
      </c>
      <c r="E725" s="85">
        <f t="shared" si="32"/>
        <v>-2</v>
      </c>
      <c r="F725" s="22">
        <f t="shared" si="33"/>
        <v>-25</v>
      </c>
      <c r="G725">
        <f t="shared" si="34"/>
        <v>7</v>
      </c>
    </row>
    <row r="726" spans="1:7" ht="29.25" customHeight="1">
      <c r="A726" s="118">
        <v>2101202</v>
      </c>
      <c r="B726" s="122" t="s">
        <v>663</v>
      </c>
      <c r="C726" s="120">
        <v>469</v>
      </c>
      <c r="D726" s="123">
        <v>444</v>
      </c>
      <c r="E726" s="85">
        <f t="shared" si="32"/>
        <v>-25</v>
      </c>
      <c r="F726" s="22">
        <f t="shared" si="33"/>
        <v>-5.330490405117271</v>
      </c>
      <c r="G726">
        <f t="shared" si="34"/>
        <v>7</v>
      </c>
    </row>
    <row r="727" spans="1:7" ht="29.25" customHeight="1">
      <c r="A727" s="118">
        <v>2101299</v>
      </c>
      <c r="B727" s="122" t="s">
        <v>664</v>
      </c>
      <c r="C727" s="120">
        <v>0</v>
      </c>
      <c r="D727" s="123"/>
      <c r="E727" s="85">
        <f t="shared" si="32"/>
        <v>0</v>
      </c>
      <c r="F727" s="22">
        <f t="shared" si="33"/>
      </c>
      <c r="G727">
        <f t="shared" si="34"/>
        <v>7</v>
      </c>
    </row>
    <row r="728" spans="1:7" ht="29.25" customHeight="1">
      <c r="A728" s="118">
        <v>21013</v>
      </c>
      <c r="B728" s="119" t="s">
        <v>2200</v>
      </c>
      <c r="C728" s="120">
        <v>1460</v>
      </c>
      <c r="D728" s="120">
        <f>SUM(D729:D731)</f>
        <v>1500</v>
      </c>
      <c r="E728" s="85">
        <f t="shared" si="32"/>
        <v>40</v>
      </c>
      <c r="F728" s="22">
        <f t="shared" si="33"/>
        <v>2.73972602739726</v>
      </c>
      <c r="G728">
        <f t="shared" si="34"/>
        <v>5</v>
      </c>
    </row>
    <row r="729" spans="1:7" ht="29.25" customHeight="1">
      <c r="A729" s="118">
        <v>2101301</v>
      </c>
      <c r="B729" s="122" t="s">
        <v>666</v>
      </c>
      <c r="C729" s="120">
        <v>1455</v>
      </c>
      <c r="D729" s="123">
        <v>1494</v>
      </c>
      <c r="E729" s="85">
        <f t="shared" si="32"/>
        <v>39</v>
      </c>
      <c r="F729" s="22">
        <f t="shared" si="33"/>
        <v>2.6804123711340204</v>
      </c>
      <c r="G729">
        <f t="shared" si="34"/>
        <v>7</v>
      </c>
    </row>
    <row r="730" spans="1:7" ht="29.25" customHeight="1">
      <c r="A730" s="118">
        <v>2101302</v>
      </c>
      <c r="B730" s="122" t="s">
        <v>667</v>
      </c>
      <c r="C730" s="120">
        <v>5</v>
      </c>
      <c r="D730" s="123">
        <v>6</v>
      </c>
      <c r="E730" s="85">
        <f t="shared" si="32"/>
        <v>1</v>
      </c>
      <c r="F730" s="22">
        <f t="shared" si="33"/>
        <v>20</v>
      </c>
      <c r="G730">
        <f t="shared" si="34"/>
        <v>7</v>
      </c>
    </row>
    <row r="731" spans="1:7" ht="29.25" customHeight="1">
      <c r="A731" s="118">
        <v>2101399</v>
      </c>
      <c r="B731" s="122" t="s">
        <v>668</v>
      </c>
      <c r="C731" s="120">
        <v>0</v>
      </c>
      <c r="D731" s="123"/>
      <c r="E731" s="85">
        <f t="shared" si="32"/>
        <v>0</v>
      </c>
      <c r="F731" s="22">
        <f t="shared" si="33"/>
      </c>
      <c r="G731">
        <f t="shared" si="34"/>
        <v>7</v>
      </c>
    </row>
    <row r="732" spans="1:7" ht="29.25" customHeight="1">
      <c r="A732" s="118">
        <v>21014</v>
      </c>
      <c r="B732" s="119" t="s">
        <v>2201</v>
      </c>
      <c r="C732" s="120">
        <v>48</v>
      </c>
      <c r="D732" s="120">
        <f>SUM(D733:D734)</f>
        <v>60</v>
      </c>
      <c r="E732" s="85">
        <f t="shared" si="32"/>
        <v>12</v>
      </c>
      <c r="F732" s="22">
        <f t="shared" si="33"/>
        <v>25</v>
      </c>
      <c r="G732">
        <f t="shared" si="34"/>
        <v>5</v>
      </c>
    </row>
    <row r="733" spans="1:7" ht="29.25" customHeight="1">
      <c r="A733" s="118">
        <v>2101401</v>
      </c>
      <c r="B733" s="122" t="s">
        <v>670</v>
      </c>
      <c r="C733" s="120">
        <v>48</v>
      </c>
      <c r="D733" s="123">
        <v>60</v>
      </c>
      <c r="E733" s="85">
        <f t="shared" si="32"/>
        <v>12</v>
      </c>
      <c r="F733" s="22">
        <f t="shared" si="33"/>
        <v>25</v>
      </c>
      <c r="G733">
        <f t="shared" si="34"/>
        <v>7</v>
      </c>
    </row>
    <row r="734" spans="1:7" ht="29.25" customHeight="1">
      <c r="A734" s="118">
        <v>2101499</v>
      </c>
      <c r="B734" s="122" t="s">
        <v>671</v>
      </c>
      <c r="C734" s="120">
        <v>0</v>
      </c>
      <c r="D734" s="125"/>
      <c r="E734" s="85"/>
      <c r="F734" s="22">
        <f t="shared" si="33"/>
      </c>
      <c r="G734">
        <f t="shared" si="34"/>
        <v>7</v>
      </c>
    </row>
    <row r="735" spans="1:7" ht="29.25" customHeight="1">
      <c r="A735" s="118">
        <v>21015</v>
      </c>
      <c r="B735" s="119" t="s">
        <v>2202</v>
      </c>
      <c r="C735" s="120">
        <v>332</v>
      </c>
      <c r="D735" s="120">
        <f>SUM(D736:D743)</f>
        <v>400</v>
      </c>
      <c r="E735" s="85">
        <f t="shared" si="32"/>
        <v>68</v>
      </c>
      <c r="F735" s="22">
        <f t="shared" si="33"/>
        <v>20.481927710843372</v>
      </c>
      <c r="G735">
        <f t="shared" si="34"/>
        <v>5</v>
      </c>
    </row>
    <row r="736" spans="1:7" ht="29.25" customHeight="1">
      <c r="A736" s="118">
        <v>2101501</v>
      </c>
      <c r="B736" s="122" t="s">
        <v>139</v>
      </c>
      <c r="C736" s="120">
        <v>292</v>
      </c>
      <c r="D736" s="123">
        <v>342</v>
      </c>
      <c r="E736" s="85">
        <f t="shared" si="32"/>
        <v>50</v>
      </c>
      <c r="F736" s="22">
        <f t="shared" si="33"/>
        <v>17.123287671232877</v>
      </c>
      <c r="G736">
        <f t="shared" si="34"/>
        <v>7</v>
      </c>
    </row>
    <row r="737" spans="1:7" ht="29.25" customHeight="1">
      <c r="A737" s="118">
        <v>2101502</v>
      </c>
      <c r="B737" s="122" t="s">
        <v>140</v>
      </c>
      <c r="C737" s="120">
        <v>0</v>
      </c>
      <c r="D737" s="123">
        <v>0</v>
      </c>
      <c r="E737" s="85">
        <f t="shared" si="32"/>
        <v>0</v>
      </c>
      <c r="F737" s="22">
        <f t="shared" si="33"/>
      </c>
      <c r="G737">
        <f t="shared" si="34"/>
        <v>7</v>
      </c>
    </row>
    <row r="738" spans="1:7" ht="29.25" customHeight="1">
      <c r="A738" s="118">
        <v>2101503</v>
      </c>
      <c r="B738" s="122" t="s">
        <v>141</v>
      </c>
      <c r="C738" s="120">
        <v>0</v>
      </c>
      <c r="D738" s="125"/>
      <c r="E738" s="85"/>
      <c r="F738" s="22">
        <f t="shared" si="33"/>
      </c>
      <c r="G738">
        <f t="shared" si="34"/>
        <v>7</v>
      </c>
    </row>
    <row r="739" spans="1:7" ht="29.25" customHeight="1">
      <c r="A739" s="118">
        <v>2101504</v>
      </c>
      <c r="B739" s="122" t="s">
        <v>180</v>
      </c>
      <c r="C739" s="120">
        <v>0</v>
      </c>
      <c r="D739" s="125"/>
      <c r="E739" s="85"/>
      <c r="F739" s="22">
        <f t="shared" si="33"/>
      </c>
      <c r="G739">
        <f t="shared" si="34"/>
        <v>7</v>
      </c>
    </row>
    <row r="740" spans="1:7" ht="29.25" customHeight="1">
      <c r="A740" s="118">
        <v>2101505</v>
      </c>
      <c r="B740" s="122" t="s">
        <v>673</v>
      </c>
      <c r="C740" s="120">
        <v>40</v>
      </c>
      <c r="D740" s="123">
        <v>58</v>
      </c>
      <c r="E740" s="85">
        <f t="shared" si="32"/>
        <v>18</v>
      </c>
      <c r="F740" s="22">
        <f t="shared" si="33"/>
        <v>45</v>
      </c>
      <c r="G740">
        <f t="shared" si="34"/>
        <v>7</v>
      </c>
    </row>
    <row r="741" spans="1:7" ht="29.25" customHeight="1">
      <c r="A741" s="118">
        <v>2101506</v>
      </c>
      <c r="B741" s="122" t="s">
        <v>674</v>
      </c>
      <c r="C741" s="120">
        <v>0</v>
      </c>
      <c r="D741" s="125"/>
      <c r="E741" s="85"/>
      <c r="F741" s="22">
        <f t="shared" si="33"/>
      </c>
      <c r="G741">
        <f t="shared" si="34"/>
        <v>7</v>
      </c>
    </row>
    <row r="742" spans="1:7" ht="29.25" customHeight="1">
      <c r="A742" s="118">
        <v>2101550</v>
      </c>
      <c r="B742" s="122" t="s">
        <v>148</v>
      </c>
      <c r="C742" s="120">
        <v>0</v>
      </c>
      <c r="D742" s="125"/>
      <c r="E742" s="85"/>
      <c r="F742" s="22">
        <f t="shared" si="33"/>
      </c>
      <c r="G742">
        <f t="shared" si="34"/>
        <v>7</v>
      </c>
    </row>
    <row r="743" spans="1:7" ht="29.25" customHeight="1">
      <c r="A743" s="118">
        <v>2101599</v>
      </c>
      <c r="B743" s="122" t="s">
        <v>675</v>
      </c>
      <c r="C743" s="120">
        <v>0</v>
      </c>
      <c r="D743" s="123"/>
      <c r="E743" s="85">
        <f t="shared" si="32"/>
        <v>0</v>
      </c>
      <c r="F743" s="22">
        <f t="shared" si="33"/>
      </c>
      <c r="G743">
        <f t="shared" si="34"/>
        <v>7</v>
      </c>
    </row>
    <row r="744" spans="1:7" ht="29.25" customHeight="1">
      <c r="A744" s="118">
        <v>21016</v>
      </c>
      <c r="B744" s="119" t="s">
        <v>2203</v>
      </c>
      <c r="C744" s="120">
        <v>4</v>
      </c>
      <c r="D744" s="120">
        <f>D745</f>
        <v>8</v>
      </c>
      <c r="E744" s="85">
        <f t="shared" si="32"/>
        <v>4</v>
      </c>
      <c r="F744" s="22">
        <f t="shared" si="33"/>
        <v>100</v>
      </c>
      <c r="G744">
        <f t="shared" si="34"/>
        <v>5</v>
      </c>
    </row>
    <row r="745" spans="1:7" ht="29.25" customHeight="1">
      <c r="A745" s="118">
        <v>2101601</v>
      </c>
      <c r="B745" s="122" t="s">
        <v>677</v>
      </c>
      <c r="C745" s="120">
        <v>4</v>
      </c>
      <c r="D745" s="120">
        <v>8</v>
      </c>
      <c r="E745" s="85">
        <f t="shared" si="32"/>
        <v>4</v>
      </c>
      <c r="F745" s="22">
        <f t="shared" si="33"/>
        <v>100</v>
      </c>
      <c r="G745">
        <f t="shared" si="34"/>
        <v>7</v>
      </c>
    </row>
    <row r="746" spans="1:7" ht="29.25" customHeight="1">
      <c r="A746" s="118">
        <v>21099</v>
      </c>
      <c r="B746" s="119" t="s">
        <v>2204</v>
      </c>
      <c r="C746" s="120">
        <v>32</v>
      </c>
      <c r="D746" s="120">
        <f>D747</f>
        <v>83</v>
      </c>
      <c r="E746" s="85">
        <f t="shared" si="32"/>
        <v>51</v>
      </c>
      <c r="F746" s="22">
        <f t="shared" si="33"/>
        <v>159.375</v>
      </c>
      <c r="G746">
        <f t="shared" si="34"/>
        <v>5</v>
      </c>
    </row>
    <row r="747" spans="1:7" ht="29.25" customHeight="1">
      <c r="A747" s="118">
        <v>2109999</v>
      </c>
      <c r="B747" s="122" t="s">
        <v>679</v>
      </c>
      <c r="C747" s="120">
        <v>32</v>
      </c>
      <c r="D747" s="123">
        <v>83</v>
      </c>
      <c r="E747" s="85">
        <f t="shared" si="32"/>
        <v>51</v>
      </c>
      <c r="F747" s="22">
        <f t="shared" si="33"/>
        <v>159.375</v>
      </c>
      <c r="G747">
        <f t="shared" si="34"/>
        <v>7</v>
      </c>
    </row>
    <row r="748" spans="1:7" ht="29.25" customHeight="1">
      <c r="A748" s="118">
        <v>211</v>
      </c>
      <c r="B748" s="119" t="s">
        <v>680</v>
      </c>
      <c r="C748" s="120">
        <v>2654</v>
      </c>
      <c r="D748" s="120">
        <f>D749+D759+D763+D772+D779+D786+D792+D795+D798+D800+D802+D808+D810+D812+D827</f>
        <v>2800</v>
      </c>
      <c r="E748" s="85">
        <f t="shared" si="32"/>
        <v>146</v>
      </c>
      <c r="F748" s="22">
        <f t="shared" si="33"/>
        <v>5.501130369253956</v>
      </c>
      <c r="G748">
        <f t="shared" si="34"/>
        <v>3</v>
      </c>
    </row>
    <row r="749" spans="1:7" ht="29.25" customHeight="1">
      <c r="A749" s="118">
        <v>21101</v>
      </c>
      <c r="B749" s="119" t="s">
        <v>2205</v>
      </c>
      <c r="C749" s="120">
        <v>4</v>
      </c>
      <c r="D749" s="120">
        <f>SUM(D750:D758)</f>
        <v>10</v>
      </c>
      <c r="E749" s="85">
        <f t="shared" si="32"/>
        <v>6</v>
      </c>
      <c r="F749" s="22">
        <f t="shared" si="33"/>
        <v>150</v>
      </c>
      <c r="G749">
        <f t="shared" si="34"/>
        <v>5</v>
      </c>
    </row>
    <row r="750" spans="1:7" ht="29.25" customHeight="1">
      <c r="A750" s="118">
        <v>2110101</v>
      </c>
      <c r="B750" s="122" t="s">
        <v>139</v>
      </c>
      <c r="C750" s="120">
        <v>0</v>
      </c>
      <c r="D750" s="123">
        <v>0</v>
      </c>
      <c r="E750" s="85">
        <f t="shared" si="32"/>
        <v>0</v>
      </c>
      <c r="F750" s="22">
        <f t="shared" si="33"/>
      </c>
      <c r="G750">
        <f t="shared" si="34"/>
        <v>7</v>
      </c>
    </row>
    <row r="751" spans="1:7" ht="29.25" customHeight="1">
      <c r="A751" s="118">
        <v>2110102</v>
      </c>
      <c r="B751" s="122" t="s">
        <v>140</v>
      </c>
      <c r="C751" s="120">
        <v>4</v>
      </c>
      <c r="D751" s="123">
        <v>10</v>
      </c>
      <c r="E751" s="85">
        <f t="shared" si="32"/>
        <v>6</v>
      </c>
      <c r="F751" s="22">
        <f t="shared" si="33"/>
        <v>150</v>
      </c>
      <c r="G751">
        <f t="shared" si="34"/>
        <v>7</v>
      </c>
    </row>
    <row r="752" spans="1:7" ht="29.25" customHeight="1">
      <c r="A752" s="118">
        <v>2110103</v>
      </c>
      <c r="B752" s="122" t="s">
        <v>141</v>
      </c>
      <c r="C752" s="120">
        <v>0</v>
      </c>
      <c r="D752" s="125"/>
      <c r="E752" s="85"/>
      <c r="F752" s="22">
        <f t="shared" si="33"/>
      </c>
      <c r="G752">
        <f t="shared" si="34"/>
        <v>7</v>
      </c>
    </row>
    <row r="753" spans="1:7" ht="29.25" customHeight="1">
      <c r="A753" s="118">
        <v>2110104</v>
      </c>
      <c r="B753" s="122" t="s">
        <v>682</v>
      </c>
      <c r="C753" s="120">
        <v>0</v>
      </c>
      <c r="D753" s="125"/>
      <c r="E753" s="85"/>
      <c r="F753" s="22">
        <f t="shared" si="33"/>
      </c>
      <c r="G753">
        <f t="shared" si="34"/>
        <v>7</v>
      </c>
    </row>
    <row r="754" spans="1:7" ht="29.25" customHeight="1">
      <c r="A754" s="118">
        <v>2110105</v>
      </c>
      <c r="B754" s="122" t="s">
        <v>683</v>
      </c>
      <c r="C754" s="120">
        <v>0</v>
      </c>
      <c r="D754" s="125"/>
      <c r="E754" s="85"/>
      <c r="F754" s="22">
        <f t="shared" si="33"/>
      </c>
      <c r="G754">
        <f t="shared" si="34"/>
        <v>7</v>
      </c>
    </row>
    <row r="755" spans="1:7" ht="30" customHeight="1">
      <c r="A755" s="118">
        <v>2110106</v>
      </c>
      <c r="B755" s="122" t="s">
        <v>684</v>
      </c>
      <c r="C755" s="120">
        <v>0</v>
      </c>
      <c r="D755" s="125"/>
      <c r="E755" s="85"/>
      <c r="F755" s="22">
        <f t="shared" si="33"/>
      </c>
      <c r="G755">
        <f t="shared" si="34"/>
        <v>7</v>
      </c>
    </row>
    <row r="756" spans="1:7" ht="30" customHeight="1">
      <c r="A756" s="118">
        <v>2110107</v>
      </c>
      <c r="B756" s="122" t="s">
        <v>685</v>
      </c>
      <c r="C756" s="120">
        <v>0</v>
      </c>
      <c r="D756" s="125"/>
      <c r="E756" s="85"/>
      <c r="F756" s="22">
        <f t="shared" si="33"/>
      </c>
      <c r="G756">
        <f t="shared" si="34"/>
        <v>7</v>
      </c>
    </row>
    <row r="757" spans="1:7" ht="30" customHeight="1">
      <c r="A757" s="118">
        <v>2110108</v>
      </c>
      <c r="B757" s="122" t="s">
        <v>686</v>
      </c>
      <c r="C757" s="120">
        <v>0</v>
      </c>
      <c r="D757" s="125"/>
      <c r="E757" s="85"/>
      <c r="F757" s="22">
        <f t="shared" si="33"/>
      </c>
      <c r="G757">
        <f t="shared" si="34"/>
        <v>7</v>
      </c>
    </row>
    <row r="758" spans="1:7" ht="29.25" customHeight="1">
      <c r="A758" s="118">
        <v>2110199</v>
      </c>
      <c r="B758" s="122" t="s">
        <v>687</v>
      </c>
      <c r="C758" s="120">
        <v>0</v>
      </c>
      <c r="D758" s="120"/>
      <c r="E758" s="85"/>
      <c r="F758" s="22">
        <f t="shared" si="33"/>
      </c>
      <c r="G758">
        <f t="shared" si="34"/>
        <v>7</v>
      </c>
    </row>
    <row r="759" spans="1:7" ht="29.25" customHeight="1">
      <c r="A759" s="118">
        <v>21102</v>
      </c>
      <c r="B759" s="119" t="s">
        <v>2206</v>
      </c>
      <c r="C759" s="120">
        <v>0</v>
      </c>
      <c r="D759" s="120">
        <f>SUM(D760:D762)</f>
        <v>0</v>
      </c>
      <c r="E759" s="85">
        <f t="shared" si="32"/>
        <v>0</v>
      </c>
      <c r="F759" s="22">
        <f t="shared" si="33"/>
      </c>
      <c r="G759">
        <f t="shared" si="34"/>
        <v>5</v>
      </c>
    </row>
    <row r="760" spans="1:7" ht="29.25" customHeight="1">
      <c r="A760" s="118">
        <v>2110203</v>
      </c>
      <c r="B760" s="122" t="s">
        <v>689</v>
      </c>
      <c r="C760" s="120">
        <v>0</v>
      </c>
      <c r="D760" s="123"/>
      <c r="E760" s="85">
        <f t="shared" si="32"/>
        <v>0</v>
      </c>
      <c r="F760" s="22">
        <f t="shared" si="33"/>
      </c>
      <c r="G760">
        <f t="shared" si="34"/>
        <v>7</v>
      </c>
    </row>
    <row r="761" spans="1:7" ht="29.25" customHeight="1">
      <c r="A761" s="118">
        <v>2110204</v>
      </c>
      <c r="B761" s="122" t="s">
        <v>690</v>
      </c>
      <c r="C761" s="120">
        <v>0</v>
      </c>
      <c r="D761" s="125"/>
      <c r="E761" s="85"/>
      <c r="F761" s="22">
        <f t="shared" si="33"/>
      </c>
      <c r="G761">
        <f t="shared" si="34"/>
        <v>7</v>
      </c>
    </row>
    <row r="762" spans="1:7" ht="29.25" customHeight="1">
      <c r="A762" s="118">
        <v>2110299</v>
      </c>
      <c r="B762" s="122" t="s">
        <v>691</v>
      </c>
      <c r="C762" s="120">
        <v>0</v>
      </c>
      <c r="D762" s="125"/>
      <c r="E762" s="85"/>
      <c r="F762" s="22">
        <f t="shared" si="33"/>
      </c>
      <c r="G762">
        <f t="shared" si="34"/>
        <v>7</v>
      </c>
    </row>
    <row r="763" spans="1:7" ht="29.25" customHeight="1">
      <c r="A763" s="118">
        <v>21103</v>
      </c>
      <c r="B763" s="119" t="s">
        <v>2207</v>
      </c>
      <c r="C763" s="120">
        <v>354</v>
      </c>
      <c r="D763" s="120">
        <f>SUM(D764:D771)</f>
        <v>384</v>
      </c>
      <c r="E763" s="85">
        <f t="shared" si="32"/>
        <v>30</v>
      </c>
      <c r="F763" s="22">
        <f t="shared" si="33"/>
        <v>8.47457627118644</v>
      </c>
      <c r="G763">
        <f t="shared" si="34"/>
        <v>5</v>
      </c>
    </row>
    <row r="764" spans="1:7" ht="29.25" customHeight="1">
      <c r="A764" s="118">
        <v>2110301</v>
      </c>
      <c r="B764" s="122" t="s">
        <v>693</v>
      </c>
      <c r="C764" s="120">
        <v>0</v>
      </c>
      <c r="D764" s="125"/>
      <c r="E764" s="85"/>
      <c r="F764" s="22">
        <f t="shared" si="33"/>
      </c>
      <c r="G764">
        <f t="shared" si="34"/>
        <v>7</v>
      </c>
    </row>
    <row r="765" spans="1:7" ht="29.25" customHeight="1">
      <c r="A765" s="118">
        <v>2110302</v>
      </c>
      <c r="B765" s="122" t="s">
        <v>694</v>
      </c>
      <c r="C765" s="120">
        <v>354</v>
      </c>
      <c r="D765" s="123">
        <v>384</v>
      </c>
      <c r="E765" s="85">
        <f t="shared" si="32"/>
        <v>30</v>
      </c>
      <c r="F765" s="22">
        <f t="shared" si="33"/>
        <v>8.47457627118644</v>
      </c>
      <c r="G765">
        <f t="shared" si="34"/>
        <v>7</v>
      </c>
    </row>
    <row r="766" spans="1:7" ht="29.25" customHeight="1">
      <c r="A766" s="118">
        <v>2110303</v>
      </c>
      <c r="B766" s="122" t="s">
        <v>695</v>
      </c>
      <c r="C766" s="120">
        <v>0</v>
      </c>
      <c r="D766" s="125"/>
      <c r="E766" s="85"/>
      <c r="F766" s="22">
        <f t="shared" si="33"/>
      </c>
      <c r="G766">
        <f t="shared" si="34"/>
        <v>7</v>
      </c>
    </row>
    <row r="767" spans="1:7" ht="29.25" customHeight="1">
      <c r="A767" s="118">
        <v>2110304</v>
      </c>
      <c r="B767" s="122" t="s">
        <v>696</v>
      </c>
      <c r="C767" s="120">
        <v>0</v>
      </c>
      <c r="D767" s="120"/>
      <c r="E767" s="85"/>
      <c r="F767" s="22">
        <f t="shared" si="33"/>
      </c>
      <c r="G767">
        <f t="shared" si="34"/>
        <v>7</v>
      </c>
    </row>
    <row r="768" spans="1:7" ht="29.25" customHeight="1">
      <c r="A768" s="118">
        <v>2110305</v>
      </c>
      <c r="B768" s="122" t="s">
        <v>697</v>
      </c>
      <c r="C768" s="120">
        <v>0</v>
      </c>
      <c r="D768" s="120"/>
      <c r="E768" s="85"/>
      <c r="F768" s="22">
        <f t="shared" si="33"/>
      </c>
      <c r="G768">
        <f t="shared" si="34"/>
        <v>7</v>
      </c>
    </row>
    <row r="769" spans="1:7" ht="29.25" customHeight="1">
      <c r="A769" s="118">
        <v>2110306</v>
      </c>
      <c r="B769" s="122" t="s">
        <v>698</v>
      </c>
      <c r="C769" s="120">
        <v>0</v>
      </c>
      <c r="D769" s="120"/>
      <c r="E769" s="85"/>
      <c r="F769" s="22">
        <f t="shared" si="33"/>
      </c>
      <c r="G769">
        <f t="shared" si="34"/>
        <v>7</v>
      </c>
    </row>
    <row r="770" spans="1:7" ht="29.25" customHeight="1">
      <c r="A770" s="118">
        <v>2110307</v>
      </c>
      <c r="B770" s="122" t="s">
        <v>699</v>
      </c>
      <c r="C770" s="120">
        <v>0</v>
      </c>
      <c r="D770" s="120"/>
      <c r="E770" s="85"/>
      <c r="F770" s="22">
        <f t="shared" si="33"/>
      </c>
      <c r="G770">
        <f t="shared" si="34"/>
        <v>7</v>
      </c>
    </row>
    <row r="771" spans="1:7" ht="29.25" customHeight="1">
      <c r="A771" s="118">
        <v>2110399</v>
      </c>
      <c r="B771" s="122" t="s">
        <v>700</v>
      </c>
      <c r="C771" s="120">
        <v>0</v>
      </c>
      <c r="D771" s="120"/>
      <c r="E771" s="85"/>
      <c r="F771" s="22">
        <f t="shared" si="33"/>
      </c>
      <c r="G771">
        <f t="shared" si="34"/>
        <v>7</v>
      </c>
    </row>
    <row r="772" spans="1:7" ht="29.25" customHeight="1">
      <c r="A772" s="118">
        <v>21104</v>
      </c>
      <c r="B772" s="119" t="s">
        <v>2208</v>
      </c>
      <c r="C772" s="120">
        <v>1134</v>
      </c>
      <c r="D772" s="120">
        <f>SUM(D773:D778)</f>
        <v>1160</v>
      </c>
      <c r="E772" s="85">
        <f t="shared" si="32"/>
        <v>26</v>
      </c>
      <c r="F772" s="22">
        <f t="shared" si="33"/>
        <v>2.2927689594356258</v>
      </c>
      <c r="G772">
        <f t="shared" si="34"/>
        <v>5</v>
      </c>
    </row>
    <row r="773" spans="1:7" ht="29.25" customHeight="1">
      <c r="A773" s="118">
        <v>2110401</v>
      </c>
      <c r="B773" s="122" t="s">
        <v>702</v>
      </c>
      <c r="C773" s="120">
        <v>770</v>
      </c>
      <c r="D773" s="120">
        <v>810</v>
      </c>
      <c r="E773" s="85"/>
      <c r="F773" s="22">
        <f t="shared" si="33"/>
        <v>5.194805194805195</v>
      </c>
      <c r="G773">
        <f t="shared" si="34"/>
        <v>7</v>
      </c>
    </row>
    <row r="774" spans="1:7" ht="29.25" customHeight="1">
      <c r="A774" s="118">
        <v>2110402</v>
      </c>
      <c r="B774" s="122" t="s">
        <v>703</v>
      </c>
      <c r="C774" s="120">
        <v>0</v>
      </c>
      <c r="D774" s="123"/>
      <c r="E774" s="85">
        <f t="shared" si="32"/>
        <v>0</v>
      </c>
      <c r="F774" s="22">
        <f t="shared" si="33"/>
      </c>
      <c r="G774">
        <f t="shared" si="34"/>
        <v>7</v>
      </c>
    </row>
    <row r="775" spans="1:7" ht="29.25" customHeight="1">
      <c r="A775" s="118">
        <v>2110404</v>
      </c>
      <c r="B775" s="122" t="s">
        <v>704</v>
      </c>
      <c r="C775" s="120">
        <v>0</v>
      </c>
      <c r="D775" s="120"/>
      <c r="E775" s="85"/>
      <c r="F775" s="22">
        <f>IF(AND((D775-C775)&lt;&gt;0,C775&lt;&gt;0),(D775-C775)/C775*100,"")</f>
      </c>
      <c r="G775">
        <f>LEN(A775)</f>
        <v>7</v>
      </c>
    </row>
    <row r="776" spans="1:6" ht="29.25" customHeight="1">
      <c r="A776" s="118">
        <v>2110405</v>
      </c>
      <c r="B776" s="122" t="s">
        <v>2209</v>
      </c>
      <c r="C776" s="120">
        <v>27</v>
      </c>
      <c r="D776" s="120"/>
      <c r="E776" s="85"/>
      <c r="F776" s="22"/>
    </row>
    <row r="777" spans="1:7" ht="29.25" customHeight="1">
      <c r="A777" s="118">
        <v>2110406</v>
      </c>
      <c r="B777" s="122" t="s">
        <v>2210</v>
      </c>
      <c r="C777" s="120">
        <v>248</v>
      </c>
      <c r="D777" s="120">
        <v>254</v>
      </c>
      <c r="E777" s="85">
        <f>D777-C777</f>
        <v>6</v>
      </c>
      <c r="F777" s="22">
        <f>IF(AND((D777-C777)&lt;&gt;0,C777&lt;&gt;0),(D777-C777)/C777*100,"")</f>
        <v>2.4193548387096775</v>
      </c>
      <c r="G777">
        <f aca="true" t="shared" si="35" ref="G777:G839">LEN(A777)</f>
        <v>7</v>
      </c>
    </row>
    <row r="778" spans="1:7" ht="29.25" customHeight="1">
      <c r="A778" s="118">
        <v>2110499</v>
      </c>
      <c r="B778" s="122" t="s">
        <v>707</v>
      </c>
      <c r="C778" s="120">
        <v>89</v>
      </c>
      <c r="D778" s="120">
        <v>96</v>
      </c>
      <c r="E778" s="85">
        <f>D778-C778</f>
        <v>7</v>
      </c>
      <c r="F778" s="22">
        <f aca="true" t="shared" si="36" ref="F778:F840">IF(AND((D778-C778)&lt;&gt;0,C778&lt;&gt;0),(D778-C778)/C778*100,"")</f>
        <v>7.865168539325842</v>
      </c>
      <c r="G778">
        <f t="shared" si="35"/>
        <v>7</v>
      </c>
    </row>
    <row r="779" spans="1:7" ht="29.25" customHeight="1">
      <c r="A779" s="118">
        <v>21105</v>
      </c>
      <c r="B779" s="119" t="s">
        <v>2211</v>
      </c>
      <c r="C779" s="120">
        <v>883</v>
      </c>
      <c r="D779" s="120">
        <f>SUM(D780:D785)</f>
        <v>920</v>
      </c>
      <c r="E779" s="85">
        <f>D779-C779</f>
        <v>37</v>
      </c>
      <c r="F779" s="22">
        <f t="shared" si="36"/>
        <v>4.190260475651189</v>
      </c>
      <c r="G779">
        <f t="shared" si="35"/>
        <v>5</v>
      </c>
    </row>
    <row r="780" spans="1:7" ht="29.25" customHeight="1">
      <c r="A780" s="118">
        <v>2110501</v>
      </c>
      <c r="B780" s="122" t="s">
        <v>709</v>
      </c>
      <c r="C780" s="120">
        <v>566</v>
      </c>
      <c r="D780" s="123">
        <v>585</v>
      </c>
      <c r="E780" s="85">
        <f>D780-C780</f>
        <v>19</v>
      </c>
      <c r="F780" s="22">
        <f t="shared" si="36"/>
        <v>3.356890459363958</v>
      </c>
      <c r="G780">
        <f t="shared" si="35"/>
        <v>7</v>
      </c>
    </row>
    <row r="781" spans="1:7" ht="29.25" customHeight="1">
      <c r="A781" s="118">
        <v>2110502</v>
      </c>
      <c r="B781" s="122" t="s">
        <v>710</v>
      </c>
      <c r="C781" s="120">
        <v>317</v>
      </c>
      <c r="D781" s="123">
        <v>335</v>
      </c>
      <c r="E781" s="85">
        <f>D781-C781</f>
        <v>18</v>
      </c>
      <c r="F781" s="22">
        <f t="shared" si="36"/>
        <v>5.678233438485805</v>
      </c>
      <c r="G781">
        <f t="shared" si="35"/>
        <v>7</v>
      </c>
    </row>
    <row r="782" spans="1:7" ht="29.25" customHeight="1">
      <c r="A782" s="118">
        <v>2110503</v>
      </c>
      <c r="B782" s="122" t="s">
        <v>711</v>
      </c>
      <c r="C782" s="120">
        <v>0</v>
      </c>
      <c r="D782" s="125"/>
      <c r="E782" s="85"/>
      <c r="F782" s="22">
        <f t="shared" si="36"/>
      </c>
      <c r="G782">
        <f t="shared" si="35"/>
        <v>7</v>
      </c>
    </row>
    <row r="783" spans="1:7" ht="29.25" customHeight="1">
      <c r="A783" s="118">
        <v>2110506</v>
      </c>
      <c r="B783" s="122" t="s">
        <v>712</v>
      </c>
      <c r="C783" s="120">
        <v>0</v>
      </c>
      <c r="D783" s="120"/>
      <c r="E783" s="85"/>
      <c r="F783" s="22">
        <f t="shared" si="36"/>
      </c>
      <c r="G783">
        <f t="shared" si="35"/>
        <v>7</v>
      </c>
    </row>
    <row r="784" spans="1:7" ht="29.25" customHeight="1">
      <c r="A784" s="118">
        <v>2110507</v>
      </c>
      <c r="B784" s="122" t="s">
        <v>713</v>
      </c>
      <c r="C784" s="120">
        <v>0</v>
      </c>
      <c r="D784" s="120"/>
      <c r="E784" s="85"/>
      <c r="F784" s="22">
        <f t="shared" si="36"/>
      </c>
      <c r="G784">
        <f t="shared" si="35"/>
        <v>7</v>
      </c>
    </row>
    <row r="785" spans="1:7" ht="29.25" customHeight="1">
      <c r="A785" s="118">
        <v>2110599</v>
      </c>
      <c r="B785" s="122" t="s">
        <v>714</v>
      </c>
      <c r="C785" s="120">
        <v>0</v>
      </c>
      <c r="D785" s="120"/>
      <c r="E785" s="85"/>
      <c r="F785" s="22">
        <f t="shared" si="36"/>
      </c>
      <c r="G785">
        <f t="shared" si="35"/>
        <v>7</v>
      </c>
    </row>
    <row r="786" spans="1:7" ht="29.25" customHeight="1">
      <c r="A786" s="118">
        <v>21106</v>
      </c>
      <c r="B786" s="119" t="s">
        <v>2212</v>
      </c>
      <c r="C786" s="120">
        <v>258</v>
      </c>
      <c r="D786" s="120">
        <f>SUM(D787:D791)</f>
        <v>288</v>
      </c>
      <c r="E786" s="85">
        <f>D786-C786</f>
        <v>30</v>
      </c>
      <c r="F786" s="22">
        <f t="shared" si="36"/>
        <v>11.627906976744185</v>
      </c>
      <c r="G786">
        <f t="shared" si="35"/>
        <v>5</v>
      </c>
    </row>
    <row r="787" spans="1:7" ht="29.25" customHeight="1">
      <c r="A787" s="118">
        <v>2110602</v>
      </c>
      <c r="B787" s="122" t="s">
        <v>716</v>
      </c>
      <c r="C787" s="120">
        <v>168</v>
      </c>
      <c r="D787" s="123">
        <v>181</v>
      </c>
      <c r="E787" s="85">
        <f>D787-C787</f>
        <v>13</v>
      </c>
      <c r="F787" s="22">
        <f t="shared" si="36"/>
        <v>7.738095238095238</v>
      </c>
      <c r="G787">
        <f t="shared" si="35"/>
        <v>7</v>
      </c>
    </row>
    <row r="788" spans="1:7" ht="29.25" customHeight="1">
      <c r="A788" s="118">
        <v>2110603</v>
      </c>
      <c r="B788" s="122" t="s">
        <v>717</v>
      </c>
      <c r="C788" s="120">
        <v>0</v>
      </c>
      <c r="D788" s="125"/>
      <c r="E788" s="85"/>
      <c r="F788" s="22">
        <f t="shared" si="36"/>
      </c>
      <c r="G788">
        <f t="shared" si="35"/>
        <v>7</v>
      </c>
    </row>
    <row r="789" spans="1:7" ht="29.25" customHeight="1">
      <c r="A789" s="118">
        <v>2110604</v>
      </c>
      <c r="B789" s="122" t="s">
        <v>718</v>
      </c>
      <c r="C789" s="120">
        <v>0</v>
      </c>
      <c r="D789" s="125"/>
      <c r="E789" s="85"/>
      <c r="F789" s="22">
        <f t="shared" si="36"/>
      </c>
      <c r="G789">
        <f t="shared" si="35"/>
        <v>7</v>
      </c>
    </row>
    <row r="790" spans="1:7" ht="29.25" customHeight="1">
      <c r="A790" s="118">
        <v>2110605</v>
      </c>
      <c r="B790" s="122" t="s">
        <v>719</v>
      </c>
      <c r="C790" s="120">
        <v>20</v>
      </c>
      <c r="D790" s="125">
        <v>26</v>
      </c>
      <c r="E790" s="85"/>
      <c r="F790" s="22">
        <f t="shared" si="36"/>
        <v>30</v>
      </c>
      <c r="G790">
        <f t="shared" si="35"/>
        <v>7</v>
      </c>
    </row>
    <row r="791" spans="1:7" ht="29.25" customHeight="1">
      <c r="A791" s="118">
        <v>2110699</v>
      </c>
      <c r="B791" s="122" t="s">
        <v>720</v>
      </c>
      <c r="C791" s="120">
        <v>70</v>
      </c>
      <c r="D791" s="125">
        <v>81</v>
      </c>
      <c r="E791" s="85"/>
      <c r="F791" s="22">
        <f t="shared" si="36"/>
        <v>15.714285714285714</v>
      </c>
      <c r="G791">
        <f t="shared" si="35"/>
        <v>7</v>
      </c>
    </row>
    <row r="792" spans="1:7" ht="29.25" customHeight="1">
      <c r="A792" s="118">
        <v>21107</v>
      </c>
      <c r="B792" s="119" t="s">
        <v>2213</v>
      </c>
      <c r="C792" s="120">
        <v>0</v>
      </c>
      <c r="D792" s="120">
        <f>SUM(D793:D794)</f>
        <v>0</v>
      </c>
      <c r="E792" s="85"/>
      <c r="F792" s="22">
        <f t="shared" si="36"/>
      </c>
      <c r="G792">
        <f t="shared" si="35"/>
        <v>5</v>
      </c>
    </row>
    <row r="793" spans="1:7" ht="29.25" customHeight="1">
      <c r="A793" s="118">
        <v>2110704</v>
      </c>
      <c r="B793" s="122" t="s">
        <v>722</v>
      </c>
      <c r="C793" s="120">
        <v>0</v>
      </c>
      <c r="D793" s="120"/>
      <c r="E793" s="85"/>
      <c r="F793" s="22">
        <f t="shared" si="36"/>
      </c>
      <c r="G793">
        <f t="shared" si="35"/>
        <v>7</v>
      </c>
    </row>
    <row r="794" spans="1:7" ht="30" customHeight="1">
      <c r="A794" s="118">
        <v>2110799</v>
      </c>
      <c r="B794" s="122" t="s">
        <v>723</v>
      </c>
      <c r="C794" s="120">
        <v>0</v>
      </c>
      <c r="D794" s="120"/>
      <c r="E794" s="85"/>
      <c r="F794" s="22">
        <f t="shared" si="36"/>
      </c>
      <c r="G794">
        <f t="shared" si="35"/>
        <v>7</v>
      </c>
    </row>
    <row r="795" spans="1:7" ht="30" customHeight="1">
      <c r="A795" s="118">
        <v>21108</v>
      </c>
      <c r="B795" s="119" t="s">
        <v>2214</v>
      </c>
      <c r="C795" s="120">
        <v>0</v>
      </c>
      <c r="D795" s="120">
        <f>SUM(D796:D797)</f>
        <v>0</v>
      </c>
      <c r="E795" s="85"/>
      <c r="F795" s="22">
        <f t="shared" si="36"/>
      </c>
      <c r="G795">
        <f t="shared" si="35"/>
        <v>5</v>
      </c>
    </row>
    <row r="796" spans="1:7" ht="30" customHeight="1">
      <c r="A796" s="118">
        <v>2110804</v>
      </c>
      <c r="B796" s="122" t="s">
        <v>725</v>
      </c>
      <c r="C796" s="120">
        <v>0</v>
      </c>
      <c r="D796" s="120"/>
      <c r="E796" s="85"/>
      <c r="F796" s="22">
        <f t="shared" si="36"/>
      </c>
      <c r="G796">
        <f t="shared" si="35"/>
        <v>7</v>
      </c>
    </row>
    <row r="797" spans="1:7" ht="30" customHeight="1">
      <c r="A797" s="118">
        <v>2110899</v>
      </c>
      <c r="B797" s="122" t="s">
        <v>726</v>
      </c>
      <c r="C797" s="120">
        <v>0</v>
      </c>
      <c r="D797" s="120"/>
      <c r="E797" s="85"/>
      <c r="F797" s="22">
        <f t="shared" si="36"/>
      </c>
      <c r="G797">
        <f t="shared" si="35"/>
        <v>7</v>
      </c>
    </row>
    <row r="798" spans="1:7" ht="30" customHeight="1">
      <c r="A798" s="118">
        <v>21109</v>
      </c>
      <c r="B798" s="119" t="s">
        <v>2215</v>
      </c>
      <c r="C798" s="120">
        <v>0</v>
      </c>
      <c r="D798" s="120">
        <f>D799</f>
        <v>0</v>
      </c>
      <c r="E798" s="85"/>
      <c r="F798" s="22">
        <f t="shared" si="36"/>
      </c>
      <c r="G798">
        <f t="shared" si="35"/>
        <v>5</v>
      </c>
    </row>
    <row r="799" spans="1:7" ht="29.25" customHeight="1">
      <c r="A799" s="118">
        <v>2110901</v>
      </c>
      <c r="B799" s="122" t="s">
        <v>728</v>
      </c>
      <c r="C799" s="120">
        <v>0</v>
      </c>
      <c r="D799" s="125"/>
      <c r="E799" s="85"/>
      <c r="F799" s="22">
        <f t="shared" si="36"/>
      </c>
      <c r="G799">
        <f t="shared" si="35"/>
        <v>7</v>
      </c>
    </row>
    <row r="800" spans="1:7" ht="29.25" customHeight="1">
      <c r="A800" s="118">
        <v>21110</v>
      </c>
      <c r="B800" s="119" t="s">
        <v>2216</v>
      </c>
      <c r="C800" s="120">
        <v>0</v>
      </c>
      <c r="D800" s="120">
        <f>D801</f>
        <v>0</v>
      </c>
      <c r="E800" s="85"/>
      <c r="F800" s="22">
        <f t="shared" si="36"/>
      </c>
      <c r="G800">
        <f t="shared" si="35"/>
        <v>5</v>
      </c>
    </row>
    <row r="801" spans="1:7" ht="29.25" customHeight="1">
      <c r="A801" s="118">
        <v>2111001</v>
      </c>
      <c r="B801" s="122" t="s">
        <v>730</v>
      </c>
      <c r="C801" s="120">
        <v>0</v>
      </c>
      <c r="D801" s="120"/>
      <c r="E801" s="85"/>
      <c r="F801" s="22">
        <f t="shared" si="36"/>
      </c>
      <c r="G801">
        <f t="shared" si="35"/>
        <v>7</v>
      </c>
    </row>
    <row r="802" spans="1:7" ht="29.25" customHeight="1">
      <c r="A802" s="118">
        <v>21111</v>
      </c>
      <c r="B802" s="119" t="s">
        <v>2217</v>
      </c>
      <c r="C802" s="120">
        <v>0</v>
      </c>
      <c r="D802" s="120">
        <f>SUM(D803:D807)</f>
        <v>0</v>
      </c>
      <c r="E802" s="85"/>
      <c r="F802" s="22">
        <f t="shared" si="36"/>
      </c>
      <c r="G802">
        <f t="shared" si="35"/>
        <v>5</v>
      </c>
    </row>
    <row r="803" spans="1:7" ht="29.25" customHeight="1">
      <c r="A803" s="118">
        <v>2111101</v>
      </c>
      <c r="B803" s="122" t="s">
        <v>732</v>
      </c>
      <c r="C803" s="120">
        <v>0</v>
      </c>
      <c r="D803" s="120"/>
      <c r="E803" s="85"/>
      <c r="F803" s="22">
        <f t="shared" si="36"/>
      </c>
      <c r="G803">
        <f t="shared" si="35"/>
        <v>7</v>
      </c>
    </row>
    <row r="804" spans="1:7" ht="29.25" customHeight="1">
      <c r="A804" s="118">
        <v>2111102</v>
      </c>
      <c r="B804" s="122" t="s">
        <v>733</v>
      </c>
      <c r="C804" s="120">
        <v>0</v>
      </c>
      <c r="D804" s="120"/>
      <c r="E804" s="85"/>
      <c r="F804" s="22">
        <f t="shared" si="36"/>
      </c>
      <c r="G804">
        <f t="shared" si="35"/>
        <v>7</v>
      </c>
    </row>
    <row r="805" spans="1:7" ht="29.25" customHeight="1">
      <c r="A805" s="118">
        <v>2111103</v>
      </c>
      <c r="B805" s="122" t="s">
        <v>734</v>
      </c>
      <c r="C805" s="120">
        <v>0</v>
      </c>
      <c r="D805" s="120"/>
      <c r="E805" s="85"/>
      <c r="F805" s="22">
        <f t="shared" si="36"/>
      </c>
      <c r="G805">
        <f t="shared" si="35"/>
        <v>7</v>
      </c>
    </row>
    <row r="806" spans="1:7" ht="29.25" customHeight="1">
      <c r="A806" s="118">
        <v>2111104</v>
      </c>
      <c r="B806" s="122" t="s">
        <v>735</v>
      </c>
      <c r="C806" s="120">
        <v>0</v>
      </c>
      <c r="D806" s="120"/>
      <c r="E806" s="85"/>
      <c r="F806" s="22">
        <f t="shared" si="36"/>
      </c>
      <c r="G806">
        <f t="shared" si="35"/>
        <v>7</v>
      </c>
    </row>
    <row r="807" spans="1:7" ht="29.25" customHeight="1">
      <c r="A807" s="118">
        <v>2111199</v>
      </c>
      <c r="B807" s="122" t="s">
        <v>736</v>
      </c>
      <c r="C807" s="120">
        <v>0</v>
      </c>
      <c r="D807" s="125"/>
      <c r="E807" s="85"/>
      <c r="F807" s="22">
        <f t="shared" si="36"/>
      </c>
      <c r="G807">
        <f t="shared" si="35"/>
        <v>7</v>
      </c>
    </row>
    <row r="808" spans="1:7" ht="29.25" customHeight="1">
      <c r="A808" s="118">
        <v>21112</v>
      </c>
      <c r="B808" s="119" t="s">
        <v>2218</v>
      </c>
      <c r="C808" s="120">
        <v>0</v>
      </c>
      <c r="D808" s="120">
        <f>D809</f>
        <v>0</v>
      </c>
      <c r="E808" s="85"/>
      <c r="F808" s="22">
        <f t="shared" si="36"/>
      </c>
      <c r="G808">
        <f t="shared" si="35"/>
        <v>5</v>
      </c>
    </row>
    <row r="809" spans="1:7" ht="29.25" customHeight="1">
      <c r="A809" s="118">
        <v>2111201</v>
      </c>
      <c r="B809" s="122" t="s">
        <v>738</v>
      </c>
      <c r="C809" s="120">
        <v>0</v>
      </c>
      <c r="D809" s="120"/>
      <c r="E809" s="85"/>
      <c r="F809" s="22">
        <f t="shared" si="36"/>
      </c>
      <c r="G809">
        <f t="shared" si="35"/>
        <v>7</v>
      </c>
    </row>
    <row r="810" spans="1:7" ht="29.25" customHeight="1">
      <c r="A810" s="118">
        <v>21113</v>
      </c>
      <c r="B810" s="119" t="s">
        <v>2219</v>
      </c>
      <c r="C810" s="120">
        <v>0</v>
      </c>
      <c r="D810" s="120">
        <f>D811</f>
        <v>0</v>
      </c>
      <c r="E810" s="85"/>
      <c r="F810" s="22">
        <f t="shared" si="36"/>
      </c>
      <c r="G810">
        <f t="shared" si="35"/>
        <v>5</v>
      </c>
    </row>
    <row r="811" spans="1:7" ht="29.25" customHeight="1">
      <c r="A811" s="118">
        <v>2111301</v>
      </c>
      <c r="B811" s="122" t="s">
        <v>740</v>
      </c>
      <c r="C811" s="120">
        <v>0</v>
      </c>
      <c r="D811" s="120"/>
      <c r="E811" s="85"/>
      <c r="F811" s="22">
        <f t="shared" si="36"/>
      </c>
      <c r="G811">
        <f t="shared" si="35"/>
        <v>7</v>
      </c>
    </row>
    <row r="812" spans="1:7" ht="29.25" customHeight="1">
      <c r="A812" s="118">
        <v>21114</v>
      </c>
      <c r="B812" s="119" t="s">
        <v>2220</v>
      </c>
      <c r="C812" s="120">
        <v>21</v>
      </c>
      <c r="D812" s="120">
        <f>SUM(D813:D826)</f>
        <v>38</v>
      </c>
      <c r="E812" s="85"/>
      <c r="F812" s="22">
        <f t="shared" si="36"/>
        <v>80.95238095238095</v>
      </c>
      <c r="G812">
        <f t="shared" si="35"/>
        <v>5</v>
      </c>
    </row>
    <row r="813" spans="1:7" ht="30" customHeight="1">
      <c r="A813" s="118">
        <v>2111401</v>
      </c>
      <c r="B813" s="122" t="s">
        <v>139</v>
      </c>
      <c r="C813" s="120">
        <v>0</v>
      </c>
      <c r="D813" s="120"/>
      <c r="E813" s="85"/>
      <c r="F813" s="22">
        <f t="shared" si="36"/>
      </c>
      <c r="G813">
        <f t="shared" si="35"/>
        <v>7</v>
      </c>
    </row>
    <row r="814" spans="1:7" ht="30" customHeight="1">
      <c r="A814" s="118">
        <v>2111402</v>
      </c>
      <c r="B814" s="122" t="s">
        <v>140</v>
      </c>
      <c r="C814" s="120">
        <v>0</v>
      </c>
      <c r="D814" s="120"/>
      <c r="E814" s="85"/>
      <c r="F814" s="22">
        <f t="shared" si="36"/>
      </c>
      <c r="G814">
        <f t="shared" si="35"/>
        <v>7</v>
      </c>
    </row>
    <row r="815" spans="1:7" ht="30" customHeight="1">
      <c r="A815" s="118">
        <v>2111403</v>
      </c>
      <c r="B815" s="122" t="s">
        <v>141</v>
      </c>
      <c r="C815" s="120">
        <v>0</v>
      </c>
      <c r="D815" s="120"/>
      <c r="E815" s="85"/>
      <c r="F815" s="22">
        <f t="shared" si="36"/>
      </c>
      <c r="G815">
        <f t="shared" si="35"/>
        <v>7</v>
      </c>
    </row>
    <row r="816" spans="1:7" ht="29.25" customHeight="1">
      <c r="A816" s="118">
        <v>2111404</v>
      </c>
      <c r="B816" s="122" t="s">
        <v>742</v>
      </c>
      <c r="C816" s="120">
        <v>0</v>
      </c>
      <c r="D816" s="120"/>
      <c r="E816" s="85"/>
      <c r="F816" s="22">
        <f t="shared" si="36"/>
      </c>
      <c r="G816">
        <f t="shared" si="35"/>
        <v>7</v>
      </c>
    </row>
    <row r="817" spans="1:7" ht="29.25" customHeight="1">
      <c r="A817" s="118">
        <v>2111405</v>
      </c>
      <c r="B817" s="122" t="s">
        <v>743</v>
      </c>
      <c r="C817" s="120">
        <v>0</v>
      </c>
      <c r="D817" s="120"/>
      <c r="E817" s="85"/>
      <c r="F817" s="22">
        <f t="shared" si="36"/>
      </c>
      <c r="G817">
        <f t="shared" si="35"/>
        <v>7</v>
      </c>
    </row>
    <row r="818" spans="1:7" ht="29.25" customHeight="1">
      <c r="A818" s="118">
        <v>2111406</v>
      </c>
      <c r="B818" s="122" t="s">
        <v>744</v>
      </c>
      <c r="C818" s="120">
        <v>0</v>
      </c>
      <c r="D818" s="120"/>
      <c r="E818" s="85"/>
      <c r="F818" s="22">
        <f t="shared" si="36"/>
      </c>
      <c r="G818">
        <f t="shared" si="35"/>
        <v>7</v>
      </c>
    </row>
    <row r="819" spans="1:7" ht="29.25" customHeight="1">
      <c r="A819" s="118">
        <v>2111407</v>
      </c>
      <c r="B819" s="122" t="s">
        <v>745</v>
      </c>
      <c r="C819" s="120">
        <v>21</v>
      </c>
      <c r="D819" s="120">
        <v>38</v>
      </c>
      <c r="E819" s="85"/>
      <c r="F819" s="22">
        <f t="shared" si="36"/>
        <v>80.95238095238095</v>
      </c>
      <c r="G819">
        <f t="shared" si="35"/>
        <v>7</v>
      </c>
    </row>
    <row r="820" spans="1:7" ht="29.25" customHeight="1">
      <c r="A820" s="118">
        <v>2111408</v>
      </c>
      <c r="B820" s="122" t="s">
        <v>746</v>
      </c>
      <c r="C820" s="120">
        <v>0</v>
      </c>
      <c r="D820" s="120"/>
      <c r="E820" s="85"/>
      <c r="F820" s="22">
        <f t="shared" si="36"/>
      </c>
      <c r="G820">
        <f t="shared" si="35"/>
        <v>7</v>
      </c>
    </row>
    <row r="821" spans="1:7" ht="29.25" customHeight="1">
      <c r="A821" s="118">
        <v>2111409</v>
      </c>
      <c r="B821" s="122" t="s">
        <v>747</v>
      </c>
      <c r="C821" s="120">
        <v>0</v>
      </c>
      <c r="D821" s="120"/>
      <c r="E821" s="85"/>
      <c r="F821" s="22">
        <f t="shared" si="36"/>
      </c>
      <c r="G821">
        <f t="shared" si="35"/>
        <v>7</v>
      </c>
    </row>
    <row r="822" spans="1:7" ht="29.25" customHeight="1">
      <c r="A822" s="118">
        <v>2111410</v>
      </c>
      <c r="B822" s="122" t="s">
        <v>748</v>
      </c>
      <c r="C822" s="120">
        <v>0</v>
      </c>
      <c r="D822" s="120"/>
      <c r="E822" s="85"/>
      <c r="F822" s="22">
        <f t="shared" si="36"/>
      </c>
      <c r="G822">
        <f t="shared" si="35"/>
        <v>7</v>
      </c>
    </row>
    <row r="823" spans="1:7" ht="29.25" customHeight="1">
      <c r="A823" s="118">
        <v>2111411</v>
      </c>
      <c r="B823" s="122" t="s">
        <v>180</v>
      </c>
      <c r="C823" s="120">
        <v>0</v>
      </c>
      <c r="D823" s="120"/>
      <c r="E823" s="85"/>
      <c r="F823" s="22">
        <f t="shared" si="36"/>
      </c>
      <c r="G823">
        <f t="shared" si="35"/>
        <v>7</v>
      </c>
    </row>
    <row r="824" spans="1:7" ht="29.25" customHeight="1">
      <c r="A824" s="118">
        <v>2111413</v>
      </c>
      <c r="B824" s="122" t="s">
        <v>749</v>
      </c>
      <c r="C824" s="120">
        <v>0</v>
      </c>
      <c r="D824" s="120"/>
      <c r="E824" s="85"/>
      <c r="F824" s="22">
        <f t="shared" si="36"/>
      </c>
      <c r="G824">
        <f t="shared" si="35"/>
        <v>7</v>
      </c>
    </row>
    <row r="825" spans="1:7" ht="29.25" customHeight="1">
      <c r="A825" s="118">
        <v>2111450</v>
      </c>
      <c r="B825" s="122" t="s">
        <v>148</v>
      </c>
      <c r="C825" s="120">
        <v>0</v>
      </c>
      <c r="D825" s="120"/>
      <c r="E825" s="85"/>
      <c r="F825" s="22">
        <f t="shared" si="36"/>
      </c>
      <c r="G825">
        <f t="shared" si="35"/>
        <v>7</v>
      </c>
    </row>
    <row r="826" spans="1:7" ht="29.25" customHeight="1">
      <c r="A826" s="118">
        <v>2111499</v>
      </c>
      <c r="B826" s="122" t="s">
        <v>750</v>
      </c>
      <c r="C826" s="120">
        <v>0</v>
      </c>
      <c r="D826" s="120"/>
      <c r="E826" s="85"/>
      <c r="F826" s="22">
        <f t="shared" si="36"/>
      </c>
      <c r="G826">
        <f t="shared" si="35"/>
        <v>7</v>
      </c>
    </row>
    <row r="827" spans="1:7" ht="30" customHeight="1">
      <c r="A827" s="118">
        <v>21199</v>
      </c>
      <c r="B827" s="119" t="s">
        <v>2221</v>
      </c>
      <c r="C827" s="120">
        <v>0</v>
      </c>
      <c r="D827" s="120">
        <f>D828</f>
        <v>0</v>
      </c>
      <c r="E827" s="85">
        <f aca="true" t="shared" si="37" ref="E827:E832">D827-C827</f>
        <v>0</v>
      </c>
      <c r="F827" s="22">
        <f t="shared" si="36"/>
      </c>
      <c r="G827">
        <f t="shared" si="35"/>
        <v>5</v>
      </c>
    </row>
    <row r="828" spans="1:7" ht="30" customHeight="1">
      <c r="A828" s="118">
        <v>2119999</v>
      </c>
      <c r="B828" s="122" t="s">
        <v>752</v>
      </c>
      <c r="C828" s="120">
        <v>0</v>
      </c>
      <c r="D828" s="120"/>
      <c r="E828" s="85">
        <f t="shared" si="37"/>
        <v>0</v>
      </c>
      <c r="F828" s="22">
        <f t="shared" si="36"/>
      </c>
      <c r="G828">
        <f t="shared" si="35"/>
        <v>7</v>
      </c>
    </row>
    <row r="829" spans="1:7" ht="29.25" customHeight="1">
      <c r="A829" s="118">
        <v>212</v>
      </c>
      <c r="B829" s="119" t="s">
        <v>753</v>
      </c>
      <c r="C829" s="120">
        <v>3379</v>
      </c>
      <c r="D829" s="120">
        <f>D830+D841+D843+D846+D848+D850</f>
        <v>3850</v>
      </c>
      <c r="E829" s="85">
        <f t="shared" si="37"/>
        <v>471</v>
      </c>
      <c r="F829" s="22">
        <f t="shared" si="36"/>
        <v>13.939035217519976</v>
      </c>
      <c r="G829">
        <f t="shared" si="35"/>
        <v>3</v>
      </c>
    </row>
    <row r="830" spans="1:7" ht="29.25" customHeight="1">
      <c r="A830" s="118">
        <v>21201</v>
      </c>
      <c r="B830" s="119" t="s">
        <v>2222</v>
      </c>
      <c r="C830" s="120">
        <v>768</v>
      </c>
      <c r="D830" s="120">
        <f>SUM(D831:D840)</f>
        <v>868</v>
      </c>
      <c r="E830" s="85">
        <f t="shared" si="37"/>
        <v>100</v>
      </c>
      <c r="F830" s="22">
        <f t="shared" si="36"/>
        <v>13.020833333333334</v>
      </c>
      <c r="G830">
        <f t="shared" si="35"/>
        <v>5</v>
      </c>
    </row>
    <row r="831" spans="1:7" ht="29.25" customHeight="1">
      <c r="A831" s="118">
        <v>2120101</v>
      </c>
      <c r="B831" s="122" t="s">
        <v>139</v>
      </c>
      <c r="C831" s="120">
        <v>505</v>
      </c>
      <c r="D831" s="123">
        <v>544</v>
      </c>
      <c r="E831" s="85">
        <f t="shared" si="37"/>
        <v>39</v>
      </c>
      <c r="F831" s="22">
        <f t="shared" si="36"/>
        <v>7.7227722772277225</v>
      </c>
      <c r="G831">
        <f t="shared" si="35"/>
        <v>7</v>
      </c>
    </row>
    <row r="832" spans="1:7" ht="29.25" customHeight="1">
      <c r="A832" s="118">
        <v>2120102</v>
      </c>
      <c r="B832" s="122" t="s">
        <v>140</v>
      </c>
      <c r="C832" s="120">
        <v>136</v>
      </c>
      <c r="D832" s="123">
        <v>168</v>
      </c>
      <c r="E832" s="85">
        <f t="shared" si="37"/>
        <v>32</v>
      </c>
      <c r="F832" s="22">
        <f t="shared" si="36"/>
        <v>23.52941176470588</v>
      </c>
      <c r="G832">
        <f t="shared" si="35"/>
        <v>7</v>
      </c>
    </row>
    <row r="833" spans="1:7" ht="30" customHeight="1">
      <c r="A833" s="118">
        <v>2120103</v>
      </c>
      <c r="B833" s="122" t="s">
        <v>141</v>
      </c>
      <c r="C833" s="120">
        <v>0</v>
      </c>
      <c r="D833" s="125"/>
      <c r="E833" s="85"/>
      <c r="F833" s="22">
        <f t="shared" si="36"/>
      </c>
      <c r="G833">
        <f t="shared" si="35"/>
        <v>7</v>
      </c>
    </row>
    <row r="834" spans="1:7" ht="30" customHeight="1">
      <c r="A834" s="118">
        <v>2120104</v>
      </c>
      <c r="B834" s="122" t="s">
        <v>755</v>
      </c>
      <c r="C834" s="120">
        <v>0</v>
      </c>
      <c r="D834" s="125"/>
      <c r="E834" s="85"/>
      <c r="F834" s="22">
        <f t="shared" si="36"/>
      </c>
      <c r="G834">
        <f t="shared" si="35"/>
        <v>7</v>
      </c>
    </row>
    <row r="835" spans="1:7" ht="30" customHeight="1">
      <c r="A835" s="118">
        <v>2120105</v>
      </c>
      <c r="B835" s="122" t="s">
        <v>756</v>
      </c>
      <c r="C835" s="120">
        <v>0</v>
      </c>
      <c r="D835" s="125"/>
      <c r="E835" s="85"/>
      <c r="F835" s="22">
        <f t="shared" si="36"/>
      </c>
      <c r="G835">
        <f t="shared" si="35"/>
        <v>7</v>
      </c>
    </row>
    <row r="836" spans="1:7" ht="30" customHeight="1">
      <c r="A836" s="118">
        <v>2120106</v>
      </c>
      <c r="B836" s="122" t="s">
        <v>757</v>
      </c>
      <c r="C836" s="120">
        <v>0</v>
      </c>
      <c r="D836" s="125"/>
      <c r="E836" s="85"/>
      <c r="F836" s="22">
        <f t="shared" si="36"/>
      </c>
      <c r="G836">
        <f t="shared" si="35"/>
        <v>7</v>
      </c>
    </row>
    <row r="837" spans="1:7" ht="30" customHeight="1">
      <c r="A837" s="118">
        <v>2120107</v>
      </c>
      <c r="B837" s="122" t="s">
        <v>758</v>
      </c>
      <c r="C837" s="120">
        <v>0</v>
      </c>
      <c r="D837" s="125"/>
      <c r="E837" s="85"/>
      <c r="F837" s="22">
        <f t="shared" si="36"/>
      </c>
      <c r="G837">
        <f t="shared" si="35"/>
        <v>7</v>
      </c>
    </row>
    <row r="838" spans="1:7" ht="30" customHeight="1">
      <c r="A838" s="118">
        <v>2120109</v>
      </c>
      <c r="B838" s="122" t="s">
        <v>759</v>
      </c>
      <c r="C838" s="120">
        <v>0</v>
      </c>
      <c r="D838" s="123"/>
      <c r="E838" s="85"/>
      <c r="F838" s="22">
        <f t="shared" si="36"/>
      </c>
      <c r="G838">
        <f t="shared" si="35"/>
        <v>7</v>
      </c>
    </row>
    <row r="839" spans="1:7" ht="29.25" customHeight="1">
      <c r="A839" s="118">
        <v>2120110</v>
      </c>
      <c r="B839" s="122" t="s">
        <v>760</v>
      </c>
      <c r="C839" s="120">
        <v>0</v>
      </c>
      <c r="D839" s="120"/>
      <c r="E839" s="85"/>
      <c r="F839" s="22">
        <f t="shared" si="36"/>
      </c>
      <c r="G839">
        <f t="shared" si="35"/>
        <v>7</v>
      </c>
    </row>
    <row r="840" spans="1:7" ht="29.25" customHeight="1">
      <c r="A840" s="118">
        <v>2120199</v>
      </c>
      <c r="B840" s="122" t="s">
        <v>761</v>
      </c>
      <c r="C840" s="120">
        <v>127</v>
      </c>
      <c r="D840" s="120">
        <v>156</v>
      </c>
      <c r="E840" s="85">
        <f>D840-C840</f>
        <v>29</v>
      </c>
      <c r="F840" s="22">
        <f t="shared" si="36"/>
        <v>22.83464566929134</v>
      </c>
      <c r="G840">
        <f aca="true" t="shared" si="38" ref="G840:G903">LEN(A840)</f>
        <v>7</v>
      </c>
    </row>
    <row r="841" spans="1:7" ht="29.25" customHeight="1">
      <c r="A841" s="118">
        <v>21202</v>
      </c>
      <c r="B841" s="119" t="s">
        <v>2223</v>
      </c>
      <c r="C841" s="120">
        <v>587</v>
      </c>
      <c r="D841" s="120">
        <f>D842</f>
        <v>687</v>
      </c>
      <c r="E841" s="85">
        <f aca="true" t="shared" si="39" ref="E841:E904">D841-C841</f>
        <v>100</v>
      </c>
      <c r="F841" s="22">
        <f aca="true" t="shared" si="40" ref="F841:F904">IF(AND((D841-C841)&lt;&gt;0,C841&lt;&gt;0),(D841-C841)/C841*100,"")</f>
        <v>17.035775127768314</v>
      </c>
      <c r="G841">
        <f t="shared" si="38"/>
        <v>5</v>
      </c>
    </row>
    <row r="842" spans="1:7" ht="29.25" customHeight="1">
      <c r="A842" s="118">
        <v>2120201</v>
      </c>
      <c r="B842" s="122" t="s">
        <v>763</v>
      </c>
      <c r="C842" s="120">
        <v>587</v>
      </c>
      <c r="D842" s="123">
        <v>687</v>
      </c>
      <c r="E842" s="85">
        <f t="shared" si="39"/>
        <v>100</v>
      </c>
      <c r="F842" s="22">
        <f t="shared" si="40"/>
        <v>17.035775127768314</v>
      </c>
      <c r="G842">
        <f t="shared" si="38"/>
        <v>7</v>
      </c>
    </row>
    <row r="843" spans="1:7" ht="29.25" customHeight="1">
      <c r="A843" s="118">
        <v>21203</v>
      </c>
      <c r="B843" s="119" t="s">
        <v>2224</v>
      </c>
      <c r="C843" s="120">
        <v>1011</v>
      </c>
      <c r="D843" s="120">
        <f>SUM(D844:D845)</f>
        <v>1150</v>
      </c>
      <c r="E843" s="85">
        <f t="shared" si="39"/>
        <v>139</v>
      </c>
      <c r="F843" s="22">
        <f t="shared" si="40"/>
        <v>13.748763600395646</v>
      </c>
      <c r="G843">
        <f t="shared" si="38"/>
        <v>5</v>
      </c>
    </row>
    <row r="844" spans="1:7" ht="29.25" customHeight="1">
      <c r="A844" s="118">
        <v>2120303</v>
      </c>
      <c r="B844" s="122" t="s">
        <v>765</v>
      </c>
      <c r="C844" s="120">
        <v>982</v>
      </c>
      <c r="D844" s="123">
        <v>1125</v>
      </c>
      <c r="E844" s="85">
        <f t="shared" si="39"/>
        <v>143</v>
      </c>
      <c r="F844" s="22">
        <f t="shared" si="40"/>
        <v>14.562118126272914</v>
      </c>
      <c r="G844">
        <f t="shared" si="38"/>
        <v>7</v>
      </c>
    </row>
    <row r="845" spans="1:7" ht="29.25" customHeight="1">
      <c r="A845" s="118">
        <v>2120399</v>
      </c>
      <c r="B845" s="122" t="s">
        <v>766</v>
      </c>
      <c r="C845" s="120">
        <v>29</v>
      </c>
      <c r="D845" s="123">
        <v>25</v>
      </c>
      <c r="E845" s="85">
        <f t="shared" si="39"/>
        <v>-4</v>
      </c>
      <c r="F845" s="22">
        <f t="shared" si="40"/>
        <v>-13.793103448275861</v>
      </c>
      <c r="G845">
        <f t="shared" si="38"/>
        <v>7</v>
      </c>
    </row>
    <row r="846" spans="1:7" ht="29.25" customHeight="1">
      <c r="A846" s="118">
        <v>21205</v>
      </c>
      <c r="B846" s="119" t="s">
        <v>2225</v>
      </c>
      <c r="C846" s="120">
        <v>351</v>
      </c>
      <c r="D846" s="120">
        <f aca="true" t="shared" si="41" ref="D846:D850">D847</f>
        <v>400</v>
      </c>
      <c r="E846" s="85">
        <f t="shared" si="39"/>
        <v>49</v>
      </c>
      <c r="F846" s="22">
        <f t="shared" si="40"/>
        <v>13.96011396011396</v>
      </c>
      <c r="G846">
        <f t="shared" si="38"/>
        <v>5</v>
      </c>
    </row>
    <row r="847" spans="1:7" ht="29.25" customHeight="1">
      <c r="A847" s="118">
        <v>2120501</v>
      </c>
      <c r="B847" s="122" t="s">
        <v>768</v>
      </c>
      <c r="C847" s="120">
        <v>351</v>
      </c>
      <c r="D847" s="123">
        <v>400</v>
      </c>
      <c r="E847" s="85">
        <f t="shared" si="39"/>
        <v>49</v>
      </c>
      <c r="F847" s="22">
        <f t="shared" si="40"/>
        <v>13.96011396011396</v>
      </c>
      <c r="G847">
        <f t="shared" si="38"/>
        <v>7</v>
      </c>
    </row>
    <row r="848" spans="1:7" ht="29.25" customHeight="1">
      <c r="A848" s="118">
        <v>21206</v>
      </c>
      <c r="B848" s="119" t="s">
        <v>2226</v>
      </c>
      <c r="C848" s="120">
        <v>113</v>
      </c>
      <c r="D848" s="120">
        <f t="shared" si="41"/>
        <v>150</v>
      </c>
      <c r="E848" s="85">
        <f t="shared" si="39"/>
        <v>37</v>
      </c>
      <c r="F848" s="22">
        <f t="shared" si="40"/>
        <v>32.743362831858406</v>
      </c>
      <c r="G848">
        <f t="shared" si="38"/>
        <v>5</v>
      </c>
    </row>
    <row r="849" spans="1:7" ht="29.25" customHeight="1">
      <c r="A849" s="118">
        <v>2120601</v>
      </c>
      <c r="B849" s="122" t="s">
        <v>770</v>
      </c>
      <c r="C849" s="120">
        <v>113</v>
      </c>
      <c r="D849" s="123">
        <v>150</v>
      </c>
      <c r="E849" s="85">
        <f t="shared" si="39"/>
        <v>37</v>
      </c>
      <c r="F849" s="22">
        <f t="shared" si="40"/>
        <v>32.743362831858406</v>
      </c>
      <c r="G849">
        <f t="shared" si="38"/>
        <v>7</v>
      </c>
    </row>
    <row r="850" spans="1:7" ht="29.25" customHeight="1">
      <c r="A850" s="118">
        <v>21299</v>
      </c>
      <c r="B850" s="119" t="s">
        <v>2227</v>
      </c>
      <c r="C850" s="120">
        <v>549</v>
      </c>
      <c r="D850" s="120">
        <f t="shared" si="41"/>
        <v>595</v>
      </c>
      <c r="E850" s="85">
        <f t="shared" si="39"/>
        <v>46</v>
      </c>
      <c r="F850" s="22">
        <f t="shared" si="40"/>
        <v>8.378870673952642</v>
      </c>
      <c r="G850">
        <f t="shared" si="38"/>
        <v>5</v>
      </c>
    </row>
    <row r="851" spans="1:7" ht="29.25" customHeight="1">
      <c r="A851" s="118">
        <v>2129999</v>
      </c>
      <c r="B851" s="122" t="s">
        <v>772</v>
      </c>
      <c r="C851" s="120">
        <v>549</v>
      </c>
      <c r="D851" s="123">
        <v>595</v>
      </c>
      <c r="E851" s="85">
        <f t="shared" si="39"/>
        <v>46</v>
      </c>
      <c r="F851" s="22">
        <f t="shared" si="40"/>
        <v>8.378870673952642</v>
      </c>
      <c r="G851">
        <f t="shared" si="38"/>
        <v>7</v>
      </c>
    </row>
    <row r="852" spans="1:7" ht="29.25" customHeight="1">
      <c r="A852" s="118">
        <v>213</v>
      </c>
      <c r="B852" s="119" t="s">
        <v>773</v>
      </c>
      <c r="C852" s="120">
        <v>35515</v>
      </c>
      <c r="D852" s="120">
        <f>D853+D879+D904+D932+D943+D950+D957+D960</f>
        <v>36000</v>
      </c>
      <c r="E852" s="85">
        <f t="shared" si="39"/>
        <v>485</v>
      </c>
      <c r="F852" s="22">
        <f t="shared" si="40"/>
        <v>1.3656201604955653</v>
      </c>
      <c r="G852">
        <f t="shared" si="38"/>
        <v>3</v>
      </c>
    </row>
    <row r="853" spans="1:7" ht="29.25" customHeight="1">
      <c r="A853" s="118">
        <v>21301</v>
      </c>
      <c r="B853" s="119" t="s">
        <v>2228</v>
      </c>
      <c r="C853" s="120">
        <v>6732</v>
      </c>
      <c r="D853" s="120">
        <f>SUM(D854:D878)</f>
        <v>6832</v>
      </c>
      <c r="E853" s="85">
        <f t="shared" si="39"/>
        <v>100</v>
      </c>
      <c r="F853" s="22">
        <f t="shared" si="40"/>
        <v>1.4854426619132501</v>
      </c>
      <c r="G853">
        <f t="shared" si="38"/>
        <v>5</v>
      </c>
    </row>
    <row r="854" spans="1:7" ht="29.25" customHeight="1">
      <c r="A854" s="118">
        <v>2130101</v>
      </c>
      <c r="B854" s="122" t="s">
        <v>139</v>
      </c>
      <c r="C854" s="120">
        <v>1871</v>
      </c>
      <c r="D854" s="123">
        <v>1921</v>
      </c>
      <c r="E854" s="85">
        <f t="shared" si="39"/>
        <v>50</v>
      </c>
      <c r="F854" s="22">
        <f t="shared" si="40"/>
        <v>2.672367717797969</v>
      </c>
      <c r="G854">
        <f t="shared" si="38"/>
        <v>7</v>
      </c>
    </row>
    <row r="855" spans="1:7" ht="29.25" customHeight="1">
      <c r="A855" s="118">
        <v>2130102</v>
      </c>
      <c r="B855" s="122" t="s">
        <v>140</v>
      </c>
      <c r="C855" s="120">
        <v>62</v>
      </c>
      <c r="D855" s="123">
        <v>0</v>
      </c>
      <c r="E855" s="85">
        <f t="shared" si="39"/>
        <v>-62</v>
      </c>
      <c r="F855" s="22">
        <f t="shared" si="40"/>
        <v>-100</v>
      </c>
      <c r="G855">
        <f t="shared" si="38"/>
        <v>7</v>
      </c>
    </row>
    <row r="856" spans="1:7" ht="29.25" customHeight="1">
      <c r="A856" s="118">
        <v>2130103</v>
      </c>
      <c r="B856" s="122" t="s">
        <v>141</v>
      </c>
      <c r="C856" s="120">
        <v>0</v>
      </c>
      <c r="D856" s="125"/>
      <c r="E856" s="85"/>
      <c r="F856" s="22">
        <f t="shared" si="40"/>
      </c>
      <c r="G856">
        <f t="shared" si="38"/>
        <v>7</v>
      </c>
    </row>
    <row r="857" spans="1:7" ht="29.25" customHeight="1">
      <c r="A857" s="118">
        <v>2130104</v>
      </c>
      <c r="B857" s="122" t="s">
        <v>148</v>
      </c>
      <c r="C857" s="120">
        <v>1162</v>
      </c>
      <c r="D857" s="123">
        <v>1170</v>
      </c>
      <c r="E857" s="85">
        <f t="shared" si="39"/>
        <v>8</v>
      </c>
      <c r="F857" s="22">
        <f t="shared" si="40"/>
        <v>0.6884681583476765</v>
      </c>
      <c r="G857">
        <f t="shared" si="38"/>
        <v>7</v>
      </c>
    </row>
    <row r="858" spans="1:7" ht="29.25" customHeight="1">
      <c r="A858" s="118">
        <v>2130105</v>
      </c>
      <c r="B858" s="122" t="s">
        <v>775</v>
      </c>
      <c r="C858" s="120">
        <v>0</v>
      </c>
      <c r="D858" s="125"/>
      <c r="E858" s="85"/>
      <c r="F858" s="22">
        <f t="shared" si="40"/>
      </c>
      <c r="G858">
        <f t="shared" si="38"/>
        <v>7</v>
      </c>
    </row>
    <row r="859" spans="1:7" ht="29.25" customHeight="1">
      <c r="A859" s="118">
        <v>2130106</v>
      </c>
      <c r="B859" s="122" t="s">
        <v>776</v>
      </c>
      <c r="C859" s="120">
        <v>320</v>
      </c>
      <c r="D859" s="123">
        <v>420</v>
      </c>
      <c r="E859" s="85">
        <f t="shared" si="39"/>
        <v>100</v>
      </c>
      <c r="F859" s="22">
        <f t="shared" si="40"/>
        <v>31.25</v>
      </c>
      <c r="G859">
        <f t="shared" si="38"/>
        <v>7</v>
      </c>
    </row>
    <row r="860" spans="1:7" ht="29.25" customHeight="1">
      <c r="A860" s="118">
        <v>2130108</v>
      </c>
      <c r="B860" s="122" t="s">
        <v>777</v>
      </c>
      <c r="C860" s="120">
        <v>166</v>
      </c>
      <c r="D860" s="123">
        <v>125</v>
      </c>
      <c r="E860" s="85">
        <f t="shared" si="39"/>
        <v>-41</v>
      </c>
      <c r="F860" s="22">
        <f t="shared" si="40"/>
        <v>-24.69879518072289</v>
      </c>
      <c r="G860">
        <f t="shared" si="38"/>
        <v>7</v>
      </c>
    </row>
    <row r="861" spans="1:7" ht="29.25" customHeight="1">
      <c r="A861" s="118">
        <v>2130109</v>
      </c>
      <c r="B861" s="122" t="s">
        <v>778</v>
      </c>
      <c r="C861" s="120">
        <v>20</v>
      </c>
      <c r="D861" s="123">
        <v>23</v>
      </c>
      <c r="E861" s="85">
        <f t="shared" si="39"/>
        <v>3</v>
      </c>
      <c r="F861" s="22">
        <f t="shared" si="40"/>
        <v>15</v>
      </c>
      <c r="G861">
        <f t="shared" si="38"/>
        <v>7</v>
      </c>
    </row>
    <row r="862" spans="1:7" ht="29.25" customHeight="1">
      <c r="A862" s="118">
        <v>2130110</v>
      </c>
      <c r="B862" s="122" t="s">
        <v>779</v>
      </c>
      <c r="C862" s="120">
        <v>0</v>
      </c>
      <c r="D862" s="125"/>
      <c r="E862" s="85"/>
      <c r="F862" s="22">
        <f t="shared" si="40"/>
      </c>
      <c r="G862">
        <f t="shared" si="38"/>
        <v>7</v>
      </c>
    </row>
    <row r="863" spans="1:7" ht="29.25" customHeight="1">
      <c r="A863" s="118">
        <v>2130111</v>
      </c>
      <c r="B863" s="122" t="s">
        <v>780</v>
      </c>
      <c r="C863" s="120">
        <v>2</v>
      </c>
      <c r="D863" s="125">
        <v>5</v>
      </c>
      <c r="E863" s="85"/>
      <c r="F863" s="22">
        <f t="shared" si="40"/>
        <v>150</v>
      </c>
      <c r="G863">
        <f t="shared" si="38"/>
        <v>7</v>
      </c>
    </row>
    <row r="864" spans="1:7" ht="29.25" customHeight="1">
      <c r="A864" s="118">
        <v>2130112</v>
      </c>
      <c r="B864" s="122" t="s">
        <v>781</v>
      </c>
      <c r="C864" s="120">
        <v>0</v>
      </c>
      <c r="D864" s="123"/>
      <c r="E864" s="85">
        <f t="shared" si="39"/>
        <v>0</v>
      </c>
      <c r="F864" s="22">
        <f t="shared" si="40"/>
      </c>
      <c r="G864">
        <f t="shared" si="38"/>
        <v>7</v>
      </c>
    </row>
    <row r="865" spans="1:7" ht="29.25" customHeight="1">
      <c r="A865" s="118">
        <v>2130114</v>
      </c>
      <c r="B865" s="122" t="s">
        <v>782</v>
      </c>
      <c r="C865" s="120">
        <v>0</v>
      </c>
      <c r="D865" s="123">
        <v>0</v>
      </c>
      <c r="E865" s="85">
        <f t="shared" si="39"/>
        <v>0</v>
      </c>
      <c r="F865" s="22">
        <f t="shared" si="40"/>
      </c>
      <c r="G865">
        <f t="shared" si="38"/>
        <v>7</v>
      </c>
    </row>
    <row r="866" spans="1:7" ht="29.25" customHeight="1">
      <c r="A866" s="118">
        <v>2130119</v>
      </c>
      <c r="B866" s="122" t="s">
        <v>783</v>
      </c>
      <c r="C866" s="120">
        <v>14</v>
      </c>
      <c r="D866" s="123">
        <v>15</v>
      </c>
      <c r="E866" s="85">
        <f t="shared" si="39"/>
        <v>1</v>
      </c>
      <c r="F866" s="22">
        <f t="shared" si="40"/>
        <v>7.142857142857142</v>
      </c>
      <c r="G866">
        <f t="shared" si="38"/>
        <v>7</v>
      </c>
    </row>
    <row r="867" spans="1:7" ht="29.25" customHeight="1">
      <c r="A867" s="118">
        <v>2130120</v>
      </c>
      <c r="B867" s="122" t="s">
        <v>784</v>
      </c>
      <c r="C867" s="120">
        <v>0</v>
      </c>
      <c r="D867" s="125"/>
      <c r="E867" s="85"/>
      <c r="F867" s="22">
        <f t="shared" si="40"/>
      </c>
      <c r="G867">
        <f t="shared" si="38"/>
        <v>7</v>
      </c>
    </row>
    <row r="868" spans="1:7" ht="29.25" customHeight="1">
      <c r="A868" s="118">
        <v>2130121</v>
      </c>
      <c r="B868" s="122" t="s">
        <v>785</v>
      </c>
      <c r="C868" s="120">
        <v>0</v>
      </c>
      <c r="D868" s="125"/>
      <c r="E868" s="85"/>
      <c r="F868" s="22">
        <f t="shared" si="40"/>
      </c>
      <c r="G868">
        <f t="shared" si="38"/>
        <v>7</v>
      </c>
    </row>
    <row r="869" spans="1:7" ht="29.25" customHeight="1">
      <c r="A869" s="118">
        <v>2130122</v>
      </c>
      <c r="B869" s="122" t="s">
        <v>786</v>
      </c>
      <c r="C869" s="120">
        <v>473</v>
      </c>
      <c r="D869" s="123">
        <v>465</v>
      </c>
      <c r="E869" s="85">
        <f t="shared" si="39"/>
        <v>-8</v>
      </c>
      <c r="F869" s="22">
        <f t="shared" si="40"/>
        <v>-1.6913319238900635</v>
      </c>
      <c r="G869">
        <f t="shared" si="38"/>
        <v>7</v>
      </c>
    </row>
    <row r="870" spans="1:7" ht="29.25" customHeight="1">
      <c r="A870" s="118">
        <v>2130124</v>
      </c>
      <c r="B870" s="122" t="s">
        <v>787</v>
      </c>
      <c r="C870" s="120">
        <v>0</v>
      </c>
      <c r="D870" s="123"/>
      <c r="E870" s="85">
        <f t="shared" si="39"/>
        <v>0</v>
      </c>
      <c r="F870" s="22">
        <f t="shared" si="40"/>
      </c>
      <c r="G870">
        <f t="shared" si="38"/>
        <v>7</v>
      </c>
    </row>
    <row r="871" spans="1:7" ht="29.25" customHeight="1">
      <c r="A871" s="118">
        <v>2130125</v>
      </c>
      <c r="B871" s="122" t="s">
        <v>788</v>
      </c>
      <c r="C871" s="120">
        <v>70</v>
      </c>
      <c r="D871" s="123">
        <v>68</v>
      </c>
      <c r="E871" s="85">
        <f t="shared" si="39"/>
        <v>-2</v>
      </c>
      <c r="F871" s="22">
        <f t="shared" si="40"/>
        <v>-2.857142857142857</v>
      </c>
      <c r="G871">
        <f t="shared" si="38"/>
        <v>7</v>
      </c>
    </row>
    <row r="872" spans="1:7" ht="29.25" customHeight="1">
      <c r="A872" s="118">
        <v>2130126</v>
      </c>
      <c r="B872" s="122" t="s">
        <v>789</v>
      </c>
      <c r="C872" s="120">
        <v>562</v>
      </c>
      <c r="D872" s="123">
        <v>572</v>
      </c>
      <c r="E872" s="85">
        <f t="shared" si="39"/>
        <v>10</v>
      </c>
      <c r="F872" s="22">
        <f t="shared" si="40"/>
        <v>1.7793594306049825</v>
      </c>
      <c r="G872">
        <f t="shared" si="38"/>
        <v>7</v>
      </c>
    </row>
    <row r="873" spans="1:7" ht="29.25" customHeight="1">
      <c r="A873" s="118">
        <v>2130135</v>
      </c>
      <c r="B873" s="122" t="s">
        <v>790</v>
      </c>
      <c r="C873" s="120">
        <v>1177</v>
      </c>
      <c r="D873" s="123">
        <v>1155</v>
      </c>
      <c r="E873" s="85">
        <f t="shared" si="39"/>
        <v>-22</v>
      </c>
      <c r="F873" s="22">
        <f t="shared" si="40"/>
        <v>-1.8691588785046727</v>
      </c>
      <c r="G873">
        <f t="shared" si="38"/>
        <v>7</v>
      </c>
    </row>
    <row r="874" spans="1:7" ht="29.25" customHeight="1">
      <c r="A874" s="118">
        <v>2130142</v>
      </c>
      <c r="B874" s="122" t="s">
        <v>791</v>
      </c>
      <c r="C874" s="120">
        <v>0</v>
      </c>
      <c r="D874" s="123"/>
      <c r="E874" s="85">
        <f t="shared" si="39"/>
        <v>0</v>
      </c>
      <c r="F874" s="22">
        <f t="shared" si="40"/>
      </c>
      <c r="G874">
        <f t="shared" si="38"/>
        <v>7</v>
      </c>
    </row>
    <row r="875" spans="1:7" ht="29.25" customHeight="1">
      <c r="A875" s="118">
        <v>2130148</v>
      </c>
      <c r="B875" s="122" t="s">
        <v>792</v>
      </c>
      <c r="C875" s="120">
        <v>118</v>
      </c>
      <c r="D875" s="125">
        <v>123</v>
      </c>
      <c r="E875" s="85"/>
      <c r="F875" s="22">
        <f t="shared" si="40"/>
        <v>4.23728813559322</v>
      </c>
      <c r="G875">
        <f t="shared" si="38"/>
        <v>7</v>
      </c>
    </row>
    <row r="876" spans="1:7" ht="29.25" customHeight="1">
      <c r="A876" s="118">
        <v>2130152</v>
      </c>
      <c r="B876" s="122" t="s">
        <v>793</v>
      </c>
      <c r="C876" s="120">
        <v>0</v>
      </c>
      <c r="D876" s="123"/>
      <c r="E876" s="85">
        <f t="shared" si="39"/>
        <v>0</v>
      </c>
      <c r="F876" s="22">
        <f t="shared" si="40"/>
      </c>
      <c r="G876">
        <f t="shared" si="38"/>
        <v>7</v>
      </c>
    </row>
    <row r="877" spans="1:7" ht="29.25" customHeight="1">
      <c r="A877" s="118">
        <v>2130153</v>
      </c>
      <c r="B877" s="122" t="s">
        <v>794</v>
      </c>
      <c r="C877" s="120">
        <v>712</v>
      </c>
      <c r="D877" s="123">
        <v>765</v>
      </c>
      <c r="E877" s="85">
        <f t="shared" si="39"/>
        <v>53</v>
      </c>
      <c r="F877" s="22">
        <f t="shared" si="40"/>
        <v>7.443820224719102</v>
      </c>
      <c r="G877">
        <f t="shared" si="38"/>
        <v>7</v>
      </c>
    </row>
    <row r="878" spans="1:7" ht="29.25" customHeight="1">
      <c r="A878" s="118">
        <v>2130199</v>
      </c>
      <c r="B878" s="122" t="s">
        <v>795</v>
      </c>
      <c r="C878" s="120">
        <v>3</v>
      </c>
      <c r="D878" s="123">
        <v>5</v>
      </c>
      <c r="E878" s="85">
        <f t="shared" si="39"/>
        <v>2</v>
      </c>
      <c r="F878" s="22">
        <f t="shared" si="40"/>
        <v>66.66666666666666</v>
      </c>
      <c r="G878">
        <f t="shared" si="38"/>
        <v>7</v>
      </c>
    </row>
    <row r="879" spans="1:7" ht="29.25" customHeight="1">
      <c r="A879" s="118">
        <v>21302</v>
      </c>
      <c r="B879" s="119" t="s">
        <v>2229</v>
      </c>
      <c r="C879" s="120">
        <v>5856</v>
      </c>
      <c r="D879" s="120">
        <f>SUM(D880:D903)</f>
        <v>5956</v>
      </c>
      <c r="E879" s="85">
        <f t="shared" si="39"/>
        <v>100</v>
      </c>
      <c r="F879" s="22">
        <f t="shared" si="40"/>
        <v>1.707650273224044</v>
      </c>
      <c r="G879">
        <f t="shared" si="38"/>
        <v>5</v>
      </c>
    </row>
    <row r="880" spans="1:7" ht="29.25" customHeight="1">
      <c r="A880" s="118">
        <v>2130201</v>
      </c>
      <c r="B880" s="122" t="s">
        <v>139</v>
      </c>
      <c r="C880" s="120">
        <v>813</v>
      </c>
      <c r="D880" s="123">
        <v>845</v>
      </c>
      <c r="E880" s="85">
        <f t="shared" si="39"/>
        <v>32</v>
      </c>
      <c r="F880" s="22">
        <f t="shared" si="40"/>
        <v>3.936039360393604</v>
      </c>
      <c r="G880">
        <f t="shared" si="38"/>
        <v>7</v>
      </c>
    </row>
    <row r="881" spans="1:7" ht="29.25" customHeight="1">
      <c r="A881" s="118">
        <v>2130202</v>
      </c>
      <c r="B881" s="122" t="s">
        <v>140</v>
      </c>
      <c r="C881" s="120">
        <v>5</v>
      </c>
      <c r="D881" s="123">
        <v>8</v>
      </c>
      <c r="E881" s="85">
        <f t="shared" si="39"/>
        <v>3</v>
      </c>
      <c r="F881" s="22">
        <f t="shared" si="40"/>
        <v>60</v>
      </c>
      <c r="G881">
        <f t="shared" si="38"/>
        <v>7</v>
      </c>
    </row>
    <row r="882" spans="1:7" ht="29.25" customHeight="1">
      <c r="A882" s="118">
        <v>2130203</v>
      </c>
      <c r="B882" s="122" t="s">
        <v>141</v>
      </c>
      <c r="C882" s="120">
        <v>0</v>
      </c>
      <c r="D882" s="125"/>
      <c r="E882" s="85"/>
      <c r="F882" s="22">
        <f t="shared" si="40"/>
      </c>
      <c r="G882">
        <f t="shared" si="38"/>
        <v>7</v>
      </c>
    </row>
    <row r="883" spans="1:7" ht="29.25" customHeight="1">
      <c r="A883" s="118">
        <v>2130204</v>
      </c>
      <c r="B883" s="122" t="s">
        <v>797</v>
      </c>
      <c r="C883" s="120">
        <v>674</v>
      </c>
      <c r="D883" s="123">
        <v>678</v>
      </c>
      <c r="E883" s="85">
        <f t="shared" si="39"/>
        <v>4</v>
      </c>
      <c r="F883" s="22">
        <f t="shared" si="40"/>
        <v>0.5934718100890208</v>
      </c>
      <c r="G883">
        <f t="shared" si="38"/>
        <v>7</v>
      </c>
    </row>
    <row r="884" spans="1:7" ht="29.25" customHeight="1">
      <c r="A884" s="118">
        <v>2130205</v>
      </c>
      <c r="B884" s="122" t="s">
        <v>798</v>
      </c>
      <c r="C884" s="120">
        <v>254</v>
      </c>
      <c r="D884" s="123">
        <v>265</v>
      </c>
      <c r="E884" s="85">
        <f t="shared" si="39"/>
        <v>11</v>
      </c>
      <c r="F884" s="22">
        <f t="shared" si="40"/>
        <v>4.330708661417323</v>
      </c>
      <c r="G884">
        <f t="shared" si="38"/>
        <v>7</v>
      </c>
    </row>
    <row r="885" spans="1:7" ht="29.25" customHeight="1">
      <c r="A885" s="118">
        <v>2130206</v>
      </c>
      <c r="B885" s="122" t="s">
        <v>799</v>
      </c>
      <c r="C885" s="120">
        <v>0</v>
      </c>
      <c r="D885" s="125"/>
      <c r="E885" s="85"/>
      <c r="F885" s="22">
        <f t="shared" si="40"/>
      </c>
      <c r="G885">
        <f t="shared" si="38"/>
        <v>7</v>
      </c>
    </row>
    <row r="886" spans="1:7" ht="29.25" customHeight="1">
      <c r="A886" s="118">
        <v>2130207</v>
      </c>
      <c r="B886" s="122" t="s">
        <v>800</v>
      </c>
      <c r="C886" s="120">
        <v>2054</v>
      </c>
      <c r="D886" s="125">
        <v>2125</v>
      </c>
      <c r="E886" s="85"/>
      <c r="F886" s="22">
        <f t="shared" si="40"/>
        <v>3.456669912366115</v>
      </c>
      <c r="G886">
        <f t="shared" si="38"/>
        <v>7</v>
      </c>
    </row>
    <row r="887" spans="1:7" ht="29.25" customHeight="1">
      <c r="A887" s="118">
        <v>2130209</v>
      </c>
      <c r="B887" s="122" t="s">
        <v>801</v>
      </c>
      <c r="C887" s="120">
        <v>1634</v>
      </c>
      <c r="D887" s="123">
        <v>1638</v>
      </c>
      <c r="E887" s="85">
        <f t="shared" si="39"/>
        <v>4</v>
      </c>
      <c r="F887" s="22">
        <f t="shared" si="40"/>
        <v>0.24479804161566704</v>
      </c>
      <c r="G887">
        <f t="shared" si="38"/>
        <v>7</v>
      </c>
    </row>
    <row r="888" spans="1:7" ht="29.25" customHeight="1">
      <c r="A888" s="118">
        <v>2130210</v>
      </c>
      <c r="B888" s="122" t="s">
        <v>802</v>
      </c>
      <c r="C888" s="120">
        <v>0</v>
      </c>
      <c r="D888" s="127"/>
      <c r="E888" s="85">
        <f t="shared" si="39"/>
        <v>0</v>
      </c>
      <c r="F888" s="22">
        <f t="shared" si="40"/>
      </c>
      <c r="G888">
        <f t="shared" si="38"/>
        <v>7</v>
      </c>
    </row>
    <row r="889" spans="1:7" ht="29.25" customHeight="1">
      <c r="A889" s="118">
        <v>2130211</v>
      </c>
      <c r="B889" s="122" t="s">
        <v>803</v>
      </c>
      <c r="C889" s="120">
        <v>279</v>
      </c>
      <c r="D889" s="123">
        <v>245</v>
      </c>
      <c r="E889" s="85">
        <f t="shared" si="39"/>
        <v>-34</v>
      </c>
      <c r="F889" s="22">
        <f t="shared" si="40"/>
        <v>-12.186379928315413</v>
      </c>
      <c r="G889">
        <f t="shared" si="38"/>
        <v>7</v>
      </c>
    </row>
    <row r="890" spans="1:7" ht="29.25" customHeight="1">
      <c r="A890" s="118">
        <v>2130212</v>
      </c>
      <c r="B890" s="122" t="s">
        <v>804</v>
      </c>
      <c r="C890" s="120">
        <v>0</v>
      </c>
      <c r="D890" s="125"/>
      <c r="E890" s="85"/>
      <c r="F890" s="22">
        <f t="shared" si="40"/>
      </c>
      <c r="G890">
        <f t="shared" si="38"/>
        <v>7</v>
      </c>
    </row>
    <row r="891" spans="1:7" ht="29.25" customHeight="1">
      <c r="A891" s="118">
        <v>2130213</v>
      </c>
      <c r="B891" s="122" t="s">
        <v>805</v>
      </c>
      <c r="C891" s="120">
        <v>0</v>
      </c>
      <c r="D891" s="123"/>
      <c r="E891" s="85">
        <f t="shared" si="39"/>
        <v>0</v>
      </c>
      <c r="F891" s="22">
        <f t="shared" si="40"/>
      </c>
      <c r="G891">
        <f t="shared" si="38"/>
        <v>7</v>
      </c>
    </row>
    <row r="892" spans="1:7" ht="29.25" customHeight="1">
      <c r="A892" s="118">
        <v>2130217</v>
      </c>
      <c r="B892" s="122" t="s">
        <v>806</v>
      </c>
      <c r="C892" s="120">
        <v>0</v>
      </c>
      <c r="D892" s="125"/>
      <c r="E892" s="85"/>
      <c r="F892" s="22">
        <f t="shared" si="40"/>
      </c>
      <c r="G892">
        <f t="shared" si="38"/>
        <v>7</v>
      </c>
    </row>
    <row r="893" spans="1:7" ht="29.25" customHeight="1">
      <c r="A893" s="118">
        <v>2130220</v>
      </c>
      <c r="B893" s="122" t="s">
        <v>807</v>
      </c>
      <c r="C893" s="120">
        <v>0</v>
      </c>
      <c r="D893" s="125"/>
      <c r="E893" s="85"/>
      <c r="F893" s="22">
        <f t="shared" si="40"/>
      </c>
      <c r="G893">
        <f t="shared" si="38"/>
        <v>7</v>
      </c>
    </row>
    <row r="894" spans="1:7" ht="29.25" customHeight="1">
      <c r="A894" s="118">
        <v>2130221</v>
      </c>
      <c r="B894" s="122" t="s">
        <v>808</v>
      </c>
      <c r="C894" s="120">
        <v>0</v>
      </c>
      <c r="D894" s="123"/>
      <c r="E894" s="85">
        <f t="shared" si="39"/>
        <v>0</v>
      </c>
      <c r="F894" s="22">
        <f t="shared" si="40"/>
      </c>
      <c r="G894">
        <f t="shared" si="38"/>
        <v>7</v>
      </c>
    </row>
    <row r="895" spans="1:7" ht="29.25" customHeight="1">
      <c r="A895" s="118">
        <v>2130223</v>
      </c>
      <c r="B895" s="122" t="s">
        <v>809</v>
      </c>
      <c r="C895" s="120">
        <v>0</v>
      </c>
      <c r="D895" s="123"/>
      <c r="E895" s="85">
        <f t="shared" si="39"/>
        <v>0</v>
      </c>
      <c r="F895" s="22">
        <f t="shared" si="40"/>
      </c>
      <c r="G895">
        <f t="shared" si="38"/>
        <v>7</v>
      </c>
    </row>
    <row r="896" spans="1:7" ht="29.25" customHeight="1">
      <c r="A896" s="118">
        <v>2130226</v>
      </c>
      <c r="B896" s="122" t="s">
        <v>810</v>
      </c>
      <c r="C896" s="120">
        <v>0</v>
      </c>
      <c r="D896" s="125"/>
      <c r="E896" s="85"/>
      <c r="F896" s="22">
        <f t="shared" si="40"/>
      </c>
      <c r="G896">
        <f t="shared" si="38"/>
        <v>7</v>
      </c>
    </row>
    <row r="897" spans="1:7" ht="29.25" customHeight="1">
      <c r="A897" s="118">
        <v>2130227</v>
      </c>
      <c r="B897" s="122" t="s">
        <v>811</v>
      </c>
      <c r="C897" s="120">
        <v>0</v>
      </c>
      <c r="D897" s="125"/>
      <c r="E897" s="85"/>
      <c r="F897" s="22">
        <f t="shared" si="40"/>
      </c>
      <c r="G897">
        <f t="shared" si="38"/>
        <v>7</v>
      </c>
    </row>
    <row r="898" spans="1:7" ht="29.25" customHeight="1">
      <c r="A898" s="118">
        <v>2130232</v>
      </c>
      <c r="B898" s="122" t="s">
        <v>812</v>
      </c>
      <c r="C898" s="120">
        <v>0</v>
      </c>
      <c r="D898" s="127"/>
      <c r="E898" s="85"/>
      <c r="F898" s="22">
        <f t="shared" si="40"/>
      </c>
      <c r="G898">
        <f t="shared" si="38"/>
        <v>7</v>
      </c>
    </row>
    <row r="899" spans="1:7" ht="29.25" customHeight="1">
      <c r="A899" s="118">
        <v>2130234</v>
      </c>
      <c r="B899" s="122" t="s">
        <v>813</v>
      </c>
      <c r="C899" s="120">
        <v>124</v>
      </c>
      <c r="D899" s="123">
        <v>136</v>
      </c>
      <c r="E899" s="85">
        <f t="shared" si="39"/>
        <v>12</v>
      </c>
      <c r="F899" s="22">
        <f t="shared" si="40"/>
        <v>9.67741935483871</v>
      </c>
      <c r="G899">
        <f t="shared" si="38"/>
        <v>7</v>
      </c>
    </row>
    <row r="900" spans="1:7" ht="29.25" customHeight="1">
      <c r="A900" s="118">
        <v>2130235</v>
      </c>
      <c r="B900" s="122" t="s">
        <v>814</v>
      </c>
      <c r="C900" s="120">
        <v>0</v>
      </c>
      <c r="D900" s="127"/>
      <c r="E900" s="85"/>
      <c r="F900" s="22">
        <f t="shared" si="40"/>
      </c>
      <c r="G900">
        <f t="shared" si="38"/>
        <v>7</v>
      </c>
    </row>
    <row r="901" spans="1:7" ht="29.25" customHeight="1">
      <c r="A901" s="118">
        <v>2130236</v>
      </c>
      <c r="B901" s="122" t="s">
        <v>815</v>
      </c>
      <c r="C901" s="120">
        <v>0</v>
      </c>
      <c r="D901" s="125"/>
      <c r="E901" s="85"/>
      <c r="F901" s="22">
        <f t="shared" si="40"/>
      </c>
      <c r="G901">
        <f t="shared" si="38"/>
        <v>7</v>
      </c>
    </row>
    <row r="902" spans="1:7" ht="29.25" customHeight="1">
      <c r="A902" s="118">
        <v>2130237</v>
      </c>
      <c r="B902" s="122" t="s">
        <v>781</v>
      </c>
      <c r="C902" s="120">
        <v>19</v>
      </c>
      <c r="D902" s="125">
        <v>16</v>
      </c>
      <c r="E902" s="85"/>
      <c r="F902" s="22">
        <f t="shared" si="40"/>
        <v>-15.789473684210526</v>
      </c>
      <c r="G902">
        <f t="shared" si="38"/>
        <v>7</v>
      </c>
    </row>
    <row r="903" spans="1:7" ht="29.25" customHeight="1">
      <c r="A903" s="118">
        <v>2130299</v>
      </c>
      <c r="B903" s="122" t="s">
        <v>816</v>
      </c>
      <c r="C903" s="120">
        <v>0</v>
      </c>
      <c r="D903" s="123"/>
      <c r="E903" s="85">
        <f t="shared" si="39"/>
        <v>0</v>
      </c>
      <c r="F903" s="22">
        <f t="shared" si="40"/>
      </c>
      <c r="G903">
        <f t="shared" si="38"/>
        <v>7</v>
      </c>
    </row>
    <row r="904" spans="1:7" ht="29.25" customHeight="1">
      <c r="A904" s="118">
        <v>21303</v>
      </c>
      <c r="B904" s="119" t="s">
        <v>2230</v>
      </c>
      <c r="C904" s="120">
        <v>4954</v>
      </c>
      <c r="D904" s="120">
        <f>SUM(D905:D931)</f>
        <v>5054</v>
      </c>
      <c r="E904" s="85">
        <f t="shared" si="39"/>
        <v>100</v>
      </c>
      <c r="F904" s="22">
        <f t="shared" si="40"/>
        <v>2.018570851836899</v>
      </c>
      <c r="G904">
        <f aca="true" t="shared" si="42" ref="G904:G967">LEN(A904)</f>
        <v>5</v>
      </c>
    </row>
    <row r="905" spans="1:7" ht="29.25" customHeight="1">
      <c r="A905" s="118">
        <v>2130301</v>
      </c>
      <c r="B905" s="122" t="s">
        <v>139</v>
      </c>
      <c r="C905" s="120">
        <v>1120</v>
      </c>
      <c r="D905" s="123">
        <v>1140</v>
      </c>
      <c r="E905" s="85">
        <f aca="true" t="shared" si="43" ref="E905:E969">D905-C905</f>
        <v>20</v>
      </c>
      <c r="F905" s="22">
        <f aca="true" t="shared" si="44" ref="F905:F968">IF(AND((D905-C905)&lt;&gt;0,C905&lt;&gt;0),(D905-C905)/C905*100,"")</f>
        <v>1.7857142857142856</v>
      </c>
      <c r="G905">
        <f t="shared" si="42"/>
        <v>7</v>
      </c>
    </row>
    <row r="906" spans="1:7" ht="29.25" customHeight="1">
      <c r="A906" s="118">
        <v>2130302</v>
      </c>
      <c r="B906" s="122" t="s">
        <v>140</v>
      </c>
      <c r="C906" s="120">
        <v>0</v>
      </c>
      <c r="D906" s="123"/>
      <c r="E906" s="85">
        <f t="shared" si="43"/>
        <v>0</v>
      </c>
      <c r="F906" s="22">
        <f t="shared" si="44"/>
      </c>
      <c r="G906">
        <f t="shared" si="42"/>
        <v>7</v>
      </c>
    </row>
    <row r="907" spans="1:7" ht="29.25" customHeight="1">
      <c r="A907" s="118">
        <v>2130303</v>
      </c>
      <c r="B907" s="122" t="s">
        <v>141</v>
      </c>
      <c r="C907" s="120">
        <v>0</v>
      </c>
      <c r="D907" s="125"/>
      <c r="E907" s="85"/>
      <c r="F907" s="22">
        <f t="shared" si="44"/>
      </c>
      <c r="G907">
        <f t="shared" si="42"/>
        <v>7</v>
      </c>
    </row>
    <row r="908" spans="1:7" ht="29.25" customHeight="1">
      <c r="A908" s="118">
        <v>2130304</v>
      </c>
      <c r="B908" s="122" t="s">
        <v>818</v>
      </c>
      <c r="C908" s="120">
        <v>319</v>
      </c>
      <c r="D908" s="123">
        <v>319</v>
      </c>
      <c r="E908" s="85">
        <f t="shared" si="43"/>
        <v>0</v>
      </c>
      <c r="F908" s="22">
        <f t="shared" si="44"/>
      </c>
      <c r="G908">
        <f t="shared" si="42"/>
        <v>7</v>
      </c>
    </row>
    <row r="909" spans="1:7" ht="29.25" customHeight="1">
      <c r="A909" s="118">
        <v>2130305</v>
      </c>
      <c r="B909" s="122" t="s">
        <v>819</v>
      </c>
      <c r="C909" s="120">
        <v>3093</v>
      </c>
      <c r="D909" s="123">
        <v>3165</v>
      </c>
      <c r="E909" s="85">
        <f t="shared" si="43"/>
        <v>72</v>
      </c>
      <c r="F909" s="22">
        <f t="shared" si="44"/>
        <v>2.3278370514064015</v>
      </c>
      <c r="G909">
        <f t="shared" si="42"/>
        <v>7</v>
      </c>
    </row>
    <row r="910" spans="1:7" ht="29.25" customHeight="1">
      <c r="A910" s="118">
        <v>2130306</v>
      </c>
      <c r="B910" s="122" t="s">
        <v>820</v>
      </c>
      <c r="C910" s="120">
        <v>0</v>
      </c>
      <c r="D910" s="125"/>
      <c r="E910" s="85"/>
      <c r="F910" s="22">
        <f t="shared" si="44"/>
      </c>
      <c r="G910">
        <f t="shared" si="42"/>
        <v>7</v>
      </c>
    </row>
    <row r="911" spans="1:7" ht="29.25" customHeight="1">
      <c r="A911" s="118">
        <v>2130307</v>
      </c>
      <c r="B911" s="122" t="s">
        <v>821</v>
      </c>
      <c r="C911" s="120">
        <v>0</v>
      </c>
      <c r="D911" s="125"/>
      <c r="E911" s="85"/>
      <c r="F911" s="22">
        <f t="shared" si="44"/>
      </c>
      <c r="G911">
        <f t="shared" si="42"/>
        <v>7</v>
      </c>
    </row>
    <row r="912" spans="1:7" ht="29.25" customHeight="1">
      <c r="A912" s="118">
        <v>2130308</v>
      </c>
      <c r="B912" s="122" t="s">
        <v>822</v>
      </c>
      <c r="C912" s="120">
        <v>24</v>
      </c>
      <c r="D912" s="125">
        <v>26</v>
      </c>
      <c r="E912" s="85"/>
      <c r="F912" s="22">
        <f t="shared" si="44"/>
        <v>8.333333333333332</v>
      </c>
      <c r="G912">
        <f t="shared" si="42"/>
        <v>7</v>
      </c>
    </row>
    <row r="913" spans="1:7" ht="29.25" customHeight="1">
      <c r="A913" s="118">
        <v>2130309</v>
      </c>
      <c r="B913" s="122" t="s">
        <v>2231</v>
      </c>
      <c r="C913" s="120">
        <v>0</v>
      </c>
      <c r="D913" s="125"/>
      <c r="E913" s="85"/>
      <c r="F913" s="22">
        <f t="shared" si="44"/>
      </c>
      <c r="G913">
        <f t="shared" si="42"/>
        <v>7</v>
      </c>
    </row>
    <row r="914" spans="1:7" ht="29.25" customHeight="1">
      <c r="A914" s="118">
        <v>2130310</v>
      </c>
      <c r="B914" s="122" t="s">
        <v>824</v>
      </c>
      <c r="C914" s="120">
        <v>0</v>
      </c>
      <c r="D914" s="123"/>
      <c r="E914" s="85">
        <f t="shared" si="43"/>
        <v>0</v>
      </c>
      <c r="F914" s="22">
        <f t="shared" si="44"/>
      </c>
      <c r="G914">
        <f t="shared" si="42"/>
        <v>7</v>
      </c>
    </row>
    <row r="915" spans="1:7" ht="29.25" customHeight="1">
      <c r="A915" s="118">
        <v>2130311</v>
      </c>
      <c r="B915" s="122" t="s">
        <v>825</v>
      </c>
      <c r="C915" s="120">
        <v>0</v>
      </c>
      <c r="D915" s="125"/>
      <c r="E915" s="85"/>
      <c r="F915" s="22">
        <f t="shared" si="44"/>
      </c>
      <c r="G915">
        <f t="shared" si="42"/>
        <v>7</v>
      </c>
    </row>
    <row r="916" spans="1:7" ht="29.25" customHeight="1">
      <c r="A916" s="118">
        <v>2130312</v>
      </c>
      <c r="B916" s="122" t="s">
        <v>826</v>
      </c>
      <c r="C916" s="120">
        <v>0</v>
      </c>
      <c r="D916" s="123"/>
      <c r="E916" s="85">
        <f t="shared" si="43"/>
        <v>0</v>
      </c>
      <c r="F916" s="22">
        <f t="shared" si="44"/>
      </c>
      <c r="G916">
        <f t="shared" si="42"/>
        <v>7</v>
      </c>
    </row>
    <row r="917" spans="1:7" ht="29.25" customHeight="1">
      <c r="A917" s="118">
        <v>2130313</v>
      </c>
      <c r="B917" s="122" t="s">
        <v>827</v>
      </c>
      <c r="C917" s="120">
        <v>0</v>
      </c>
      <c r="D917" s="125"/>
      <c r="E917" s="85"/>
      <c r="F917" s="22">
        <f t="shared" si="44"/>
      </c>
      <c r="G917">
        <f t="shared" si="42"/>
        <v>7</v>
      </c>
    </row>
    <row r="918" spans="1:7" ht="29.25" customHeight="1">
      <c r="A918" s="118">
        <v>2130314</v>
      </c>
      <c r="B918" s="122" t="s">
        <v>828</v>
      </c>
      <c r="C918" s="120">
        <v>327</v>
      </c>
      <c r="D918" s="123">
        <v>335</v>
      </c>
      <c r="E918" s="85">
        <f t="shared" si="43"/>
        <v>8</v>
      </c>
      <c r="F918" s="22">
        <f t="shared" si="44"/>
        <v>2.4464831804281344</v>
      </c>
      <c r="G918">
        <f t="shared" si="42"/>
        <v>7</v>
      </c>
    </row>
    <row r="919" spans="1:7" ht="29.25" customHeight="1">
      <c r="A919" s="118">
        <v>2130315</v>
      </c>
      <c r="B919" s="122" t="s">
        <v>829</v>
      </c>
      <c r="C919" s="120">
        <v>71</v>
      </c>
      <c r="D919" s="123">
        <v>69</v>
      </c>
      <c r="E919" s="85">
        <f t="shared" si="43"/>
        <v>-2</v>
      </c>
      <c r="F919" s="22">
        <f t="shared" si="44"/>
        <v>-2.8169014084507045</v>
      </c>
      <c r="G919">
        <f t="shared" si="42"/>
        <v>7</v>
      </c>
    </row>
    <row r="920" spans="1:7" ht="29.25" customHeight="1">
      <c r="A920" s="118">
        <v>2130316</v>
      </c>
      <c r="B920" s="122" t="s">
        <v>830</v>
      </c>
      <c r="C920" s="120">
        <v>0</v>
      </c>
      <c r="D920" s="125"/>
      <c r="E920" s="85"/>
      <c r="F920" s="22">
        <f t="shared" si="44"/>
      </c>
      <c r="G920">
        <f t="shared" si="42"/>
        <v>7</v>
      </c>
    </row>
    <row r="921" spans="1:7" ht="29.25" customHeight="1">
      <c r="A921" s="118">
        <v>2130317</v>
      </c>
      <c r="B921" s="122" t="s">
        <v>831</v>
      </c>
      <c r="C921" s="120">
        <v>0</v>
      </c>
      <c r="D921" s="125"/>
      <c r="E921" s="85"/>
      <c r="F921" s="22">
        <f t="shared" si="44"/>
      </c>
      <c r="G921">
        <f t="shared" si="42"/>
        <v>7</v>
      </c>
    </row>
    <row r="922" spans="1:7" ht="29.25" customHeight="1">
      <c r="A922" s="118">
        <v>2130318</v>
      </c>
      <c r="B922" s="122" t="s">
        <v>832</v>
      </c>
      <c r="C922" s="120">
        <v>0</v>
      </c>
      <c r="D922" s="125"/>
      <c r="E922" s="85"/>
      <c r="F922" s="22">
        <f t="shared" si="44"/>
      </c>
      <c r="G922">
        <f t="shared" si="42"/>
        <v>7</v>
      </c>
    </row>
    <row r="923" spans="1:7" ht="29.25" customHeight="1">
      <c r="A923" s="118">
        <v>2130319</v>
      </c>
      <c r="B923" s="122" t="s">
        <v>833</v>
      </c>
      <c r="C923" s="120">
        <v>0</v>
      </c>
      <c r="D923" s="125"/>
      <c r="E923" s="85"/>
      <c r="F923" s="22">
        <f t="shared" si="44"/>
      </c>
      <c r="G923">
        <f t="shared" si="42"/>
        <v>7</v>
      </c>
    </row>
    <row r="924" spans="1:7" ht="29.25" customHeight="1">
      <c r="A924" s="118">
        <v>2130321</v>
      </c>
      <c r="B924" s="122" t="s">
        <v>834</v>
      </c>
      <c r="C924" s="120">
        <v>0</v>
      </c>
      <c r="D924" s="125"/>
      <c r="E924" s="85"/>
      <c r="F924" s="22">
        <f t="shared" si="44"/>
      </c>
      <c r="G924">
        <f t="shared" si="42"/>
        <v>7</v>
      </c>
    </row>
    <row r="925" spans="1:7" ht="29.25" customHeight="1">
      <c r="A925" s="118">
        <v>2130322</v>
      </c>
      <c r="B925" s="122" t="s">
        <v>835</v>
      </c>
      <c r="C925" s="120">
        <v>0</v>
      </c>
      <c r="D925" s="125"/>
      <c r="E925" s="85"/>
      <c r="F925" s="22">
        <f t="shared" si="44"/>
      </c>
      <c r="G925">
        <f t="shared" si="42"/>
        <v>7</v>
      </c>
    </row>
    <row r="926" spans="1:7" ht="29.25" customHeight="1">
      <c r="A926" s="118">
        <v>2130333</v>
      </c>
      <c r="B926" s="122" t="s">
        <v>809</v>
      </c>
      <c r="C926" s="120">
        <v>0</v>
      </c>
      <c r="D926" s="125"/>
      <c r="E926" s="85"/>
      <c r="F926" s="22">
        <f t="shared" si="44"/>
      </c>
      <c r="G926">
        <f t="shared" si="42"/>
        <v>7</v>
      </c>
    </row>
    <row r="927" spans="1:7" ht="29.25" customHeight="1">
      <c r="A927" s="118">
        <v>2130334</v>
      </c>
      <c r="B927" s="122" t="s">
        <v>836</v>
      </c>
      <c r="C927" s="120">
        <v>0</v>
      </c>
      <c r="D927" s="125"/>
      <c r="E927" s="85"/>
      <c r="F927" s="22">
        <f t="shared" si="44"/>
      </c>
      <c r="G927">
        <f t="shared" si="42"/>
        <v>7</v>
      </c>
    </row>
    <row r="928" spans="1:7" ht="29.25" customHeight="1">
      <c r="A928" s="118">
        <v>2130335</v>
      </c>
      <c r="B928" s="122" t="s">
        <v>837</v>
      </c>
      <c r="C928" s="120">
        <v>0</v>
      </c>
      <c r="D928" s="123"/>
      <c r="E928" s="85">
        <f t="shared" si="43"/>
        <v>0</v>
      </c>
      <c r="F928" s="22">
        <f t="shared" si="44"/>
      </c>
      <c r="G928">
        <f t="shared" si="42"/>
        <v>7</v>
      </c>
    </row>
    <row r="929" spans="1:7" ht="29.25" customHeight="1">
      <c r="A929" s="118">
        <v>2130336</v>
      </c>
      <c r="B929" s="122" t="s">
        <v>838</v>
      </c>
      <c r="C929" s="120">
        <v>0</v>
      </c>
      <c r="D929" s="125"/>
      <c r="E929" s="85"/>
      <c r="F929" s="22">
        <f t="shared" si="44"/>
      </c>
      <c r="G929">
        <f t="shared" si="42"/>
        <v>7</v>
      </c>
    </row>
    <row r="930" spans="1:7" ht="29.25" customHeight="1">
      <c r="A930" s="118">
        <v>2130337</v>
      </c>
      <c r="B930" s="122" t="s">
        <v>839</v>
      </c>
      <c r="C930" s="120">
        <v>0</v>
      </c>
      <c r="D930" s="125"/>
      <c r="E930" s="85"/>
      <c r="F930" s="22">
        <f t="shared" si="44"/>
      </c>
      <c r="G930">
        <f t="shared" si="42"/>
        <v>7</v>
      </c>
    </row>
    <row r="931" spans="1:7" ht="29.25" customHeight="1">
      <c r="A931" s="118">
        <v>2130399</v>
      </c>
      <c r="B931" s="122" t="s">
        <v>840</v>
      </c>
      <c r="C931" s="120">
        <v>0</v>
      </c>
      <c r="D931" s="123"/>
      <c r="E931" s="85">
        <f t="shared" si="43"/>
        <v>0</v>
      </c>
      <c r="F931" s="22">
        <f t="shared" si="44"/>
      </c>
      <c r="G931">
        <f t="shared" si="42"/>
        <v>7</v>
      </c>
    </row>
    <row r="932" spans="1:7" ht="29.25" customHeight="1">
      <c r="A932" s="118">
        <v>21305</v>
      </c>
      <c r="B932" s="134" t="s">
        <v>2232</v>
      </c>
      <c r="C932" s="120">
        <v>11628</v>
      </c>
      <c r="D932" s="120">
        <f>SUM(D933:D942)</f>
        <v>11705</v>
      </c>
      <c r="E932" s="85">
        <f t="shared" si="43"/>
        <v>77</v>
      </c>
      <c r="F932" s="22">
        <f t="shared" si="44"/>
        <v>0.6621947024423804</v>
      </c>
      <c r="G932">
        <f t="shared" si="42"/>
        <v>5</v>
      </c>
    </row>
    <row r="933" spans="1:7" ht="29.25" customHeight="1">
      <c r="A933" s="118">
        <v>2130501</v>
      </c>
      <c r="B933" s="134" t="s">
        <v>2233</v>
      </c>
      <c r="C933" s="120">
        <v>284</v>
      </c>
      <c r="D933" s="123">
        <v>275</v>
      </c>
      <c r="E933" s="85">
        <f t="shared" si="43"/>
        <v>-9</v>
      </c>
      <c r="F933" s="22">
        <f t="shared" si="44"/>
        <v>-3.169014084507042</v>
      </c>
      <c r="G933">
        <f t="shared" si="42"/>
        <v>7</v>
      </c>
    </row>
    <row r="934" spans="1:7" ht="29.25" customHeight="1">
      <c r="A934" s="118">
        <v>2130502</v>
      </c>
      <c r="B934" s="134" t="s">
        <v>2234</v>
      </c>
      <c r="C934" s="120">
        <v>0</v>
      </c>
      <c r="D934" s="123">
        <v>0</v>
      </c>
      <c r="E934" s="85">
        <f t="shared" si="43"/>
        <v>0</v>
      </c>
      <c r="F934" s="22">
        <f t="shared" si="44"/>
      </c>
      <c r="G934">
        <f t="shared" si="42"/>
        <v>7</v>
      </c>
    </row>
    <row r="935" spans="1:7" ht="29.25" customHeight="1">
      <c r="A935" s="118">
        <v>2130503</v>
      </c>
      <c r="B935" s="134" t="s">
        <v>2235</v>
      </c>
      <c r="C935" s="120">
        <v>0</v>
      </c>
      <c r="D935" s="125"/>
      <c r="E935" s="85"/>
      <c r="F935" s="22">
        <f t="shared" si="44"/>
      </c>
      <c r="G935">
        <f t="shared" si="42"/>
        <v>7</v>
      </c>
    </row>
    <row r="936" spans="1:7" ht="29.25" customHeight="1">
      <c r="A936" s="118">
        <v>2130504</v>
      </c>
      <c r="B936" s="134" t="s">
        <v>2236</v>
      </c>
      <c r="C936" s="120">
        <v>1323</v>
      </c>
      <c r="D936" s="123">
        <v>1490</v>
      </c>
      <c r="E936" s="85">
        <f t="shared" si="43"/>
        <v>167</v>
      </c>
      <c r="F936" s="22">
        <f t="shared" si="44"/>
        <v>12.622826908541192</v>
      </c>
      <c r="G936">
        <f t="shared" si="42"/>
        <v>7</v>
      </c>
    </row>
    <row r="937" spans="1:7" ht="29.25" customHeight="1">
      <c r="A937" s="118">
        <v>2130505</v>
      </c>
      <c r="B937" s="134" t="s">
        <v>2237</v>
      </c>
      <c r="C937" s="120">
        <v>8306</v>
      </c>
      <c r="D937" s="123">
        <v>8190</v>
      </c>
      <c r="E937" s="85">
        <f t="shared" si="43"/>
        <v>-116</v>
      </c>
      <c r="F937" s="22">
        <f t="shared" si="44"/>
        <v>-1.396580784974717</v>
      </c>
      <c r="G937">
        <f t="shared" si="42"/>
        <v>7</v>
      </c>
    </row>
    <row r="938" spans="1:7" ht="29.25" customHeight="1">
      <c r="A938" s="118">
        <v>2130506</v>
      </c>
      <c r="B938" s="134" t="s">
        <v>2238</v>
      </c>
      <c r="C938" s="120">
        <v>253</v>
      </c>
      <c r="D938" s="123">
        <v>245</v>
      </c>
      <c r="E938" s="85">
        <f t="shared" si="43"/>
        <v>-8</v>
      </c>
      <c r="F938" s="22">
        <f t="shared" si="44"/>
        <v>-3.1620553359683794</v>
      </c>
      <c r="G938">
        <f t="shared" si="42"/>
        <v>7</v>
      </c>
    </row>
    <row r="939" spans="1:7" ht="29.25" customHeight="1">
      <c r="A939" s="118">
        <v>2130507</v>
      </c>
      <c r="B939" s="134" t="s">
        <v>2239</v>
      </c>
      <c r="C939" s="120">
        <v>537</v>
      </c>
      <c r="D939" s="123">
        <v>575</v>
      </c>
      <c r="E939" s="85">
        <f t="shared" si="43"/>
        <v>38</v>
      </c>
      <c r="F939" s="22">
        <f t="shared" si="44"/>
        <v>7.076350093109869</v>
      </c>
      <c r="G939">
        <f t="shared" si="42"/>
        <v>7</v>
      </c>
    </row>
    <row r="940" spans="1:7" ht="29.25" customHeight="1">
      <c r="A940" s="118">
        <v>2130508</v>
      </c>
      <c r="B940" s="134" t="s">
        <v>2240</v>
      </c>
      <c r="C940" s="120">
        <v>0</v>
      </c>
      <c r="D940" s="125"/>
      <c r="E940" s="85"/>
      <c r="F940" s="22">
        <f t="shared" si="44"/>
      </c>
      <c r="G940">
        <f t="shared" si="42"/>
        <v>7</v>
      </c>
    </row>
    <row r="941" spans="1:7" ht="29.25" customHeight="1">
      <c r="A941" s="118">
        <v>2130550</v>
      </c>
      <c r="B941" s="134" t="s">
        <v>2241</v>
      </c>
      <c r="C941" s="120">
        <v>0</v>
      </c>
      <c r="D941" s="125"/>
      <c r="E941" s="85"/>
      <c r="F941" s="22">
        <f t="shared" si="44"/>
      </c>
      <c r="G941">
        <f t="shared" si="42"/>
        <v>7</v>
      </c>
    </row>
    <row r="942" spans="1:7" ht="29.25" customHeight="1">
      <c r="A942" s="118">
        <v>2130599</v>
      </c>
      <c r="B942" s="134" t="s">
        <v>2242</v>
      </c>
      <c r="C942" s="120">
        <v>925</v>
      </c>
      <c r="D942" s="123">
        <v>930</v>
      </c>
      <c r="E942" s="85">
        <f t="shared" si="43"/>
        <v>5</v>
      </c>
      <c r="F942" s="22">
        <f t="shared" si="44"/>
        <v>0.5405405405405406</v>
      </c>
      <c r="G942">
        <f t="shared" si="42"/>
        <v>7</v>
      </c>
    </row>
    <row r="943" spans="1:7" ht="29.25" customHeight="1">
      <c r="A943" s="118">
        <v>21307</v>
      </c>
      <c r="B943" s="119" t="s">
        <v>2243</v>
      </c>
      <c r="C943" s="120">
        <v>4523</v>
      </c>
      <c r="D943" s="120">
        <f>SUM(D944:D949)</f>
        <v>4573</v>
      </c>
      <c r="E943" s="85">
        <f t="shared" si="43"/>
        <v>50</v>
      </c>
      <c r="F943" s="22">
        <f t="shared" si="44"/>
        <v>1.105460977227504</v>
      </c>
      <c r="G943">
        <f t="shared" si="42"/>
        <v>5</v>
      </c>
    </row>
    <row r="944" spans="1:7" ht="29.25" customHeight="1">
      <c r="A944" s="118">
        <v>2130701</v>
      </c>
      <c r="B944" s="122" t="s">
        <v>850</v>
      </c>
      <c r="C944" s="120">
        <v>16</v>
      </c>
      <c r="D944" s="123">
        <v>16</v>
      </c>
      <c r="E944" s="85">
        <f t="shared" si="43"/>
        <v>0</v>
      </c>
      <c r="F944" s="22">
        <f t="shared" si="44"/>
      </c>
      <c r="G944">
        <f t="shared" si="42"/>
        <v>7</v>
      </c>
    </row>
    <row r="945" spans="1:7" ht="29.25" customHeight="1">
      <c r="A945" s="118">
        <v>2130704</v>
      </c>
      <c r="B945" s="122" t="s">
        <v>851</v>
      </c>
      <c r="C945" s="120">
        <v>0</v>
      </c>
      <c r="D945" s="125"/>
      <c r="E945" s="85"/>
      <c r="F945" s="22">
        <f t="shared" si="44"/>
      </c>
      <c r="G945">
        <f t="shared" si="42"/>
        <v>7</v>
      </c>
    </row>
    <row r="946" spans="1:7" ht="29.25" customHeight="1">
      <c r="A946" s="118">
        <v>2130705</v>
      </c>
      <c r="B946" s="122" t="s">
        <v>852</v>
      </c>
      <c r="C946" s="120">
        <v>3907</v>
      </c>
      <c r="D946" s="123">
        <v>4057</v>
      </c>
      <c r="E946" s="85">
        <f t="shared" si="43"/>
        <v>150</v>
      </c>
      <c r="F946" s="22">
        <f t="shared" si="44"/>
        <v>3.839262861530586</v>
      </c>
      <c r="G946">
        <f t="shared" si="42"/>
        <v>7</v>
      </c>
    </row>
    <row r="947" spans="1:7" ht="29.25" customHeight="1">
      <c r="A947" s="118">
        <v>2130706</v>
      </c>
      <c r="B947" s="122" t="s">
        <v>853</v>
      </c>
      <c r="C947" s="120">
        <v>600</v>
      </c>
      <c r="D947" s="120">
        <v>500</v>
      </c>
      <c r="E947" s="85"/>
      <c r="F947" s="22">
        <f t="shared" si="44"/>
        <v>-16.666666666666664</v>
      </c>
      <c r="G947">
        <f t="shared" si="42"/>
        <v>7</v>
      </c>
    </row>
    <row r="948" spans="1:7" ht="29.25" customHeight="1">
      <c r="A948" s="118">
        <v>2130707</v>
      </c>
      <c r="B948" s="122" t="s">
        <v>854</v>
      </c>
      <c r="C948" s="120">
        <v>0</v>
      </c>
      <c r="D948" s="120"/>
      <c r="E948" s="85"/>
      <c r="F948" s="22">
        <f t="shared" si="44"/>
      </c>
      <c r="G948">
        <f t="shared" si="42"/>
        <v>7</v>
      </c>
    </row>
    <row r="949" spans="1:7" ht="29.25" customHeight="1">
      <c r="A949" s="118">
        <v>2130799</v>
      </c>
      <c r="B949" s="122" t="s">
        <v>855</v>
      </c>
      <c r="C949" s="120">
        <v>0</v>
      </c>
      <c r="D949" s="120"/>
      <c r="E949" s="85"/>
      <c r="F949" s="22">
        <f t="shared" si="44"/>
      </c>
      <c r="G949">
        <f t="shared" si="42"/>
        <v>7</v>
      </c>
    </row>
    <row r="950" spans="1:7" ht="29.25" customHeight="1">
      <c r="A950" s="118">
        <v>21308</v>
      </c>
      <c r="B950" s="119" t="s">
        <v>2244</v>
      </c>
      <c r="C950" s="120">
        <v>1798</v>
      </c>
      <c r="D950" s="120">
        <f>SUM(D951:D956)</f>
        <v>1850</v>
      </c>
      <c r="E950" s="85">
        <f t="shared" si="43"/>
        <v>52</v>
      </c>
      <c r="F950" s="22">
        <f t="shared" si="44"/>
        <v>2.8921023359288096</v>
      </c>
      <c r="G950">
        <f t="shared" si="42"/>
        <v>5</v>
      </c>
    </row>
    <row r="951" spans="1:7" ht="29.25" customHeight="1">
      <c r="A951" s="118">
        <v>2130801</v>
      </c>
      <c r="B951" s="122" t="s">
        <v>857</v>
      </c>
      <c r="C951" s="120">
        <v>0</v>
      </c>
      <c r="D951" s="125"/>
      <c r="E951" s="85"/>
      <c r="F951" s="22">
        <f t="shared" si="44"/>
      </c>
      <c r="G951">
        <f t="shared" si="42"/>
        <v>7</v>
      </c>
    </row>
    <row r="952" spans="1:7" ht="29.25" customHeight="1">
      <c r="A952" s="118">
        <v>2130802</v>
      </c>
      <c r="B952" s="122" t="s">
        <v>858</v>
      </c>
      <c r="C952" s="120">
        <v>0</v>
      </c>
      <c r="D952" s="127"/>
      <c r="E952" s="85"/>
      <c r="F952" s="22">
        <f t="shared" si="44"/>
      </c>
      <c r="G952">
        <f t="shared" si="42"/>
        <v>7</v>
      </c>
    </row>
    <row r="953" spans="1:7" ht="29.25" customHeight="1">
      <c r="A953" s="118">
        <v>2130803</v>
      </c>
      <c r="B953" s="122" t="s">
        <v>859</v>
      </c>
      <c r="C953" s="120">
        <v>965</v>
      </c>
      <c r="D953" s="123">
        <v>991</v>
      </c>
      <c r="E953" s="85">
        <f t="shared" si="43"/>
        <v>26</v>
      </c>
      <c r="F953" s="22">
        <f t="shared" si="44"/>
        <v>2.6943005181347153</v>
      </c>
      <c r="G953">
        <f t="shared" si="42"/>
        <v>7</v>
      </c>
    </row>
    <row r="954" spans="1:7" ht="29.25" customHeight="1">
      <c r="A954" s="118">
        <v>2130804</v>
      </c>
      <c r="B954" s="122" t="s">
        <v>860</v>
      </c>
      <c r="C954" s="120">
        <v>812</v>
      </c>
      <c r="D954" s="123">
        <v>839</v>
      </c>
      <c r="E954" s="85">
        <f t="shared" si="43"/>
        <v>27</v>
      </c>
      <c r="F954" s="22">
        <f t="shared" si="44"/>
        <v>3.32512315270936</v>
      </c>
      <c r="G954">
        <f t="shared" si="42"/>
        <v>7</v>
      </c>
    </row>
    <row r="955" spans="1:7" ht="29.25" customHeight="1">
      <c r="A955" s="118">
        <v>2130805</v>
      </c>
      <c r="B955" s="122" t="s">
        <v>861</v>
      </c>
      <c r="C955" s="120">
        <v>0</v>
      </c>
      <c r="D955" s="125"/>
      <c r="E955" s="85"/>
      <c r="F955" s="22">
        <f t="shared" si="44"/>
      </c>
      <c r="G955">
        <f t="shared" si="42"/>
        <v>7</v>
      </c>
    </row>
    <row r="956" spans="1:7" ht="29.25" customHeight="1">
      <c r="A956" s="118">
        <v>2130899</v>
      </c>
      <c r="B956" s="122" t="s">
        <v>862</v>
      </c>
      <c r="C956" s="120">
        <v>21</v>
      </c>
      <c r="D956" s="123">
        <v>20</v>
      </c>
      <c r="E956" s="85">
        <f t="shared" si="43"/>
        <v>-1</v>
      </c>
      <c r="F956" s="22">
        <f t="shared" si="44"/>
        <v>-4.761904761904762</v>
      </c>
      <c r="G956">
        <f t="shared" si="42"/>
        <v>7</v>
      </c>
    </row>
    <row r="957" spans="1:7" ht="29.25" customHeight="1">
      <c r="A957" s="118">
        <v>21309</v>
      </c>
      <c r="B957" s="119" t="s">
        <v>2245</v>
      </c>
      <c r="C957" s="120">
        <v>0</v>
      </c>
      <c r="D957" s="120">
        <f>SUM(D958:D959)</f>
        <v>0</v>
      </c>
      <c r="E957" s="85"/>
      <c r="F957" s="22">
        <f t="shared" si="44"/>
      </c>
      <c r="G957">
        <f t="shared" si="42"/>
        <v>5</v>
      </c>
    </row>
    <row r="958" spans="1:7" ht="29.25" customHeight="1">
      <c r="A958" s="118">
        <v>2130901</v>
      </c>
      <c r="B958" s="122" t="s">
        <v>864</v>
      </c>
      <c r="C958" s="120">
        <v>0</v>
      </c>
      <c r="D958" s="120"/>
      <c r="E958" s="85"/>
      <c r="F958" s="22">
        <f t="shared" si="44"/>
      </c>
      <c r="G958">
        <f t="shared" si="42"/>
        <v>7</v>
      </c>
    </row>
    <row r="959" spans="1:7" ht="29.25" customHeight="1">
      <c r="A959" s="118">
        <v>2130999</v>
      </c>
      <c r="B959" s="122" t="s">
        <v>865</v>
      </c>
      <c r="C959" s="120">
        <v>0</v>
      </c>
      <c r="D959" s="120"/>
      <c r="E959" s="85"/>
      <c r="F959" s="22">
        <f t="shared" si="44"/>
      </c>
      <c r="G959">
        <f t="shared" si="42"/>
        <v>7</v>
      </c>
    </row>
    <row r="960" spans="1:7" ht="29.25" customHeight="1">
      <c r="A960" s="118">
        <v>21399</v>
      </c>
      <c r="B960" s="119" t="s">
        <v>2246</v>
      </c>
      <c r="C960" s="120">
        <v>24</v>
      </c>
      <c r="D960" s="120">
        <f>SUM(D961:D962)</f>
        <v>30</v>
      </c>
      <c r="E960" s="85">
        <f t="shared" si="43"/>
        <v>6</v>
      </c>
      <c r="F960" s="22">
        <f t="shared" si="44"/>
        <v>25</v>
      </c>
      <c r="G960">
        <f t="shared" si="42"/>
        <v>5</v>
      </c>
    </row>
    <row r="961" spans="1:7" ht="29.25" customHeight="1">
      <c r="A961" s="118">
        <v>2139901</v>
      </c>
      <c r="B961" s="122" t="s">
        <v>867</v>
      </c>
      <c r="C961" s="120">
        <v>0</v>
      </c>
      <c r="D961" s="120"/>
      <c r="E961" s="85"/>
      <c r="F961" s="22">
        <f t="shared" si="44"/>
      </c>
      <c r="G961">
        <f t="shared" si="42"/>
        <v>7</v>
      </c>
    </row>
    <row r="962" spans="1:7" ht="29.25" customHeight="1">
      <c r="A962" s="118">
        <v>2139999</v>
      </c>
      <c r="B962" s="122" t="s">
        <v>868</v>
      </c>
      <c r="C962" s="120">
        <v>24</v>
      </c>
      <c r="D962" s="120">
        <v>30</v>
      </c>
      <c r="E962" s="85">
        <f t="shared" si="43"/>
        <v>6</v>
      </c>
      <c r="F962" s="22">
        <f t="shared" si="44"/>
        <v>25</v>
      </c>
      <c r="G962">
        <f t="shared" si="42"/>
        <v>7</v>
      </c>
    </row>
    <row r="963" spans="1:7" ht="29.25" customHeight="1">
      <c r="A963" s="118">
        <v>214</v>
      </c>
      <c r="B963" s="119" t="s">
        <v>869</v>
      </c>
      <c r="C963" s="120">
        <v>4193</v>
      </c>
      <c r="D963" s="120">
        <f>D964+D987+D997+D1007+D1012+D1019+D1024</f>
        <v>4250</v>
      </c>
      <c r="E963" s="85">
        <f t="shared" si="43"/>
        <v>57</v>
      </c>
      <c r="F963" s="22">
        <f t="shared" si="44"/>
        <v>1.3594085380395897</v>
      </c>
      <c r="G963">
        <f t="shared" si="42"/>
        <v>3</v>
      </c>
    </row>
    <row r="964" spans="1:7" ht="29.25" customHeight="1">
      <c r="A964" s="118">
        <v>21401</v>
      </c>
      <c r="B964" s="119" t="s">
        <v>2247</v>
      </c>
      <c r="C964" s="120">
        <v>3713</v>
      </c>
      <c r="D964" s="120">
        <f>SUM(D965:D986)</f>
        <v>3750</v>
      </c>
      <c r="E964" s="85">
        <f t="shared" si="43"/>
        <v>37</v>
      </c>
      <c r="F964" s="22">
        <f t="shared" si="44"/>
        <v>0.9964987880420144</v>
      </c>
      <c r="G964">
        <f t="shared" si="42"/>
        <v>5</v>
      </c>
    </row>
    <row r="965" spans="1:7" ht="29.25" customHeight="1">
      <c r="A965" s="118">
        <v>2140101</v>
      </c>
      <c r="B965" s="122" t="s">
        <v>139</v>
      </c>
      <c r="C965" s="120">
        <v>352</v>
      </c>
      <c r="D965" s="123">
        <v>353</v>
      </c>
      <c r="E965" s="85">
        <f t="shared" si="43"/>
        <v>1</v>
      </c>
      <c r="F965" s="22">
        <f t="shared" si="44"/>
        <v>0.2840909090909091</v>
      </c>
      <c r="G965">
        <f t="shared" si="42"/>
        <v>7</v>
      </c>
    </row>
    <row r="966" spans="1:7" ht="29.25" customHeight="1">
      <c r="A966" s="118">
        <v>2140102</v>
      </c>
      <c r="B966" s="122" t="s">
        <v>140</v>
      </c>
      <c r="C966" s="120">
        <v>15</v>
      </c>
      <c r="D966" s="123">
        <v>15</v>
      </c>
      <c r="E966" s="85">
        <f t="shared" si="43"/>
        <v>0</v>
      </c>
      <c r="F966" s="22">
        <f t="shared" si="44"/>
      </c>
      <c r="G966">
        <f t="shared" si="42"/>
        <v>7</v>
      </c>
    </row>
    <row r="967" spans="1:7" ht="29.25" customHeight="1">
      <c r="A967" s="118">
        <v>2140103</v>
      </c>
      <c r="B967" s="122" t="s">
        <v>141</v>
      </c>
      <c r="C967" s="120">
        <v>0</v>
      </c>
      <c r="D967" s="125"/>
      <c r="E967" s="85"/>
      <c r="F967" s="22">
        <f t="shared" si="44"/>
      </c>
      <c r="G967">
        <f t="shared" si="42"/>
        <v>7</v>
      </c>
    </row>
    <row r="968" spans="1:7" ht="29.25" customHeight="1">
      <c r="A968" s="118">
        <v>2140104</v>
      </c>
      <c r="B968" s="122" t="s">
        <v>871</v>
      </c>
      <c r="C968" s="120">
        <v>1487</v>
      </c>
      <c r="D968" s="123">
        <v>1451</v>
      </c>
      <c r="E968" s="85">
        <f t="shared" si="43"/>
        <v>-36</v>
      </c>
      <c r="F968" s="22">
        <f t="shared" si="44"/>
        <v>-2.42098184263618</v>
      </c>
      <c r="G968">
        <f aca="true" t="shared" si="45" ref="G968:G1031">LEN(A968)</f>
        <v>7</v>
      </c>
    </row>
    <row r="969" spans="1:7" ht="29.25" customHeight="1">
      <c r="A969" s="118">
        <v>2140106</v>
      </c>
      <c r="B969" s="122" t="s">
        <v>872</v>
      </c>
      <c r="C969" s="120">
        <v>1859</v>
      </c>
      <c r="D969" s="123">
        <v>1931</v>
      </c>
      <c r="E969" s="85">
        <f t="shared" si="43"/>
        <v>72</v>
      </c>
      <c r="F969" s="22">
        <f aca="true" t="shared" si="46" ref="F969:F1032">IF(AND((D969-C969)&lt;&gt;0,C969&lt;&gt;0),(D969-C969)/C969*100,"")</f>
        <v>3.8730500268961805</v>
      </c>
      <c r="G969">
        <f t="shared" si="45"/>
        <v>7</v>
      </c>
    </row>
    <row r="970" spans="1:7" ht="29.25" customHeight="1">
      <c r="A970" s="118">
        <v>2140109</v>
      </c>
      <c r="B970" s="122" t="s">
        <v>873</v>
      </c>
      <c r="C970" s="120">
        <v>0</v>
      </c>
      <c r="D970" s="125"/>
      <c r="E970" s="85"/>
      <c r="F970" s="22">
        <f t="shared" si="46"/>
      </c>
      <c r="G970">
        <f t="shared" si="45"/>
        <v>7</v>
      </c>
    </row>
    <row r="971" spans="1:7" ht="29.25" customHeight="1">
      <c r="A971" s="118">
        <v>2140110</v>
      </c>
      <c r="B971" s="122" t="s">
        <v>874</v>
      </c>
      <c r="C971" s="120">
        <v>0</v>
      </c>
      <c r="D971" s="125"/>
      <c r="E971" s="85"/>
      <c r="F971" s="22">
        <f t="shared" si="46"/>
      </c>
      <c r="G971">
        <f t="shared" si="45"/>
        <v>7</v>
      </c>
    </row>
    <row r="972" spans="1:7" ht="29.25" customHeight="1">
      <c r="A972" s="118">
        <v>2140111</v>
      </c>
      <c r="B972" s="122" t="s">
        <v>875</v>
      </c>
      <c r="C972" s="120">
        <v>0</v>
      </c>
      <c r="D972" s="123"/>
      <c r="E972" s="85">
        <f>D972-C972</f>
        <v>0</v>
      </c>
      <c r="F972" s="22">
        <f t="shared" si="46"/>
      </c>
      <c r="G972">
        <f t="shared" si="45"/>
        <v>7</v>
      </c>
    </row>
    <row r="973" spans="1:7" ht="29.25" customHeight="1">
      <c r="A973" s="118">
        <v>2140112</v>
      </c>
      <c r="B973" s="122" t="s">
        <v>876</v>
      </c>
      <c r="C973" s="120">
        <v>0</v>
      </c>
      <c r="D973" s="123"/>
      <c r="E973" s="85">
        <f>D973-C973</f>
        <v>0</v>
      </c>
      <c r="F973" s="22">
        <f t="shared" si="46"/>
      </c>
      <c r="G973">
        <f t="shared" si="45"/>
        <v>7</v>
      </c>
    </row>
    <row r="974" spans="1:7" ht="29.25" customHeight="1">
      <c r="A974" s="118">
        <v>2140114</v>
      </c>
      <c r="B974" s="122" t="s">
        <v>877</v>
      </c>
      <c r="C974" s="120">
        <v>0</v>
      </c>
      <c r="D974" s="125"/>
      <c r="E974" s="85"/>
      <c r="F974" s="22">
        <f t="shared" si="46"/>
      </c>
      <c r="G974">
        <f t="shared" si="45"/>
        <v>7</v>
      </c>
    </row>
    <row r="975" spans="1:7" ht="29.25" customHeight="1">
      <c r="A975" s="118">
        <v>2140122</v>
      </c>
      <c r="B975" s="122" t="s">
        <v>878</v>
      </c>
      <c r="C975" s="120">
        <v>0</v>
      </c>
      <c r="D975" s="125"/>
      <c r="E975" s="85"/>
      <c r="F975" s="22">
        <f t="shared" si="46"/>
      </c>
      <c r="G975">
        <f t="shared" si="45"/>
        <v>7</v>
      </c>
    </row>
    <row r="976" spans="1:7" ht="29.25" customHeight="1">
      <c r="A976" s="118">
        <v>2140123</v>
      </c>
      <c r="B976" s="122" t="s">
        <v>879</v>
      </c>
      <c r="C976" s="120">
        <v>0</v>
      </c>
      <c r="D976" s="125"/>
      <c r="E976" s="85"/>
      <c r="F976" s="22">
        <f t="shared" si="46"/>
      </c>
      <c r="G976">
        <f t="shared" si="45"/>
        <v>7</v>
      </c>
    </row>
    <row r="977" spans="1:7" ht="29.25" customHeight="1">
      <c r="A977" s="118">
        <v>2140127</v>
      </c>
      <c r="B977" s="122" t="s">
        <v>880</v>
      </c>
      <c r="C977" s="120">
        <v>0</v>
      </c>
      <c r="D977" s="125"/>
      <c r="E977" s="85"/>
      <c r="F977" s="22">
        <f t="shared" si="46"/>
      </c>
      <c r="G977">
        <f t="shared" si="45"/>
        <v>7</v>
      </c>
    </row>
    <row r="978" spans="1:7" ht="29.25" customHeight="1">
      <c r="A978" s="118">
        <v>2140128</v>
      </c>
      <c r="B978" s="122" t="s">
        <v>881</v>
      </c>
      <c r="C978" s="120">
        <v>0</v>
      </c>
      <c r="D978" s="125"/>
      <c r="E978" s="85"/>
      <c r="F978" s="22">
        <f t="shared" si="46"/>
      </c>
      <c r="G978">
        <f t="shared" si="45"/>
        <v>7</v>
      </c>
    </row>
    <row r="979" spans="1:7" ht="29.25" customHeight="1">
      <c r="A979" s="118">
        <v>2140129</v>
      </c>
      <c r="B979" s="122" t="s">
        <v>882</v>
      </c>
      <c r="C979" s="120">
        <v>0</v>
      </c>
      <c r="D979" s="125"/>
      <c r="E979" s="85"/>
      <c r="F979" s="22">
        <f t="shared" si="46"/>
      </c>
      <c r="G979">
        <f t="shared" si="45"/>
        <v>7</v>
      </c>
    </row>
    <row r="980" spans="1:7" ht="29.25" customHeight="1">
      <c r="A980" s="118">
        <v>2140130</v>
      </c>
      <c r="B980" s="122" t="s">
        <v>883</v>
      </c>
      <c r="C980" s="120">
        <v>0</v>
      </c>
      <c r="D980" s="125"/>
      <c r="E980" s="85"/>
      <c r="F980" s="22">
        <f t="shared" si="46"/>
      </c>
      <c r="G980">
        <f t="shared" si="45"/>
        <v>7</v>
      </c>
    </row>
    <row r="981" spans="1:7" ht="29.25" customHeight="1">
      <c r="A981" s="118">
        <v>2140131</v>
      </c>
      <c r="B981" s="122" t="s">
        <v>884</v>
      </c>
      <c r="C981" s="120">
        <v>0</v>
      </c>
      <c r="D981" s="125"/>
      <c r="E981" s="85"/>
      <c r="F981" s="22">
        <f t="shared" si="46"/>
      </c>
      <c r="G981">
        <f t="shared" si="45"/>
        <v>7</v>
      </c>
    </row>
    <row r="982" spans="1:7" ht="29.25" customHeight="1">
      <c r="A982" s="118">
        <v>2140133</v>
      </c>
      <c r="B982" s="122" t="s">
        <v>885</v>
      </c>
      <c r="C982" s="120">
        <v>0</v>
      </c>
      <c r="D982" s="125"/>
      <c r="E982" s="85"/>
      <c r="F982" s="22">
        <f t="shared" si="46"/>
      </c>
      <c r="G982">
        <f t="shared" si="45"/>
        <v>7</v>
      </c>
    </row>
    <row r="983" spans="1:7" ht="29.25" customHeight="1">
      <c r="A983" s="118">
        <v>2140136</v>
      </c>
      <c r="B983" s="122" t="s">
        <v>886</v>
      </c>
      <c r="C983" s="120">
        <v>0</v>
      </c>
      <c r="D983" s="120"/>
      <c r="E983" s="85"/>
      <c r="F983" s="22">
        <f t="shared" si="46"/>
      </c>
      <c r="G983">
        <f t="shared" si="45"/>
        <v>7</v>
      </c>
    </row>
    <row r="984" spans="1:7" ht="29.25" customHeight="1">
      <c r="A984" s="118">
        <v>2140138</v>
      </c>
      <c r="B984" s="122" t="s">
        <v>887</v>
      </c>
      <c r="C984" s="120">
        <v>0</v>
      </c>
      <c r="D984" s="120"/>
      <c r="E984" s="85"/>
      <c r="F984" s="22">
        <f t="shared" si="46"/>
      </c>
      <c r="G984">
        <f t="shared" si="45"/>
        <v>7</v>
      </c>
    </row>
    <row r="985" spans="1:7" ht="29.25" customHeight="1">
      <c r="A985" s="118">
        <v>2140139</v>
      </c>
      <c r="B985" s="122" t="s">
        <v>888</v>
      </c>
      <c r="C985" s="120">
        <v>0</v>
      </c>
      <c r="D985" s="120"/>
      <c r="E985" s="85"/>
      <c r="F985" s="22">
        <f t="shared" si="46"/>
      </c>
      <c r="G985">
        <f t="shared" si="45"/>
        <v>7</v>
      </c>
    </row>
    <row r="986" spans="1:7" ht="29.25" customHeight="1">
      <c r="A986" s="118">
        <v>2140199</v>
      </c>
      <c r="B986" s="122" t="s">
        <v>889</v>
      </c>
      <c r="C986" s="120">
        <v>0</v>
      </c>
      <c r="D986" s="120"/>
      <c r="E986" s="85"/>
      <c r="F986" s="22">
        <f t="shared" si="46"/>
      </c>
      <c r="G986">
        <f t="shared" si="45"/>
        <v>7</v>
      </c>
    </row>
    <row r="987" spans="1:7" ht="29.25" customHeight="1">
      <c r="A987" s="118">
        <v>21402</v>
      </c>
      <c r="B987" s="119" t="s">
        <v>2248</v>
      </c>
      <c r="C987" s="120">
        <v>0</v>
      </c>
      <c r="D987" s="120">
        <f>SUM(D988:D996)</f>
        <v>0</v>
      </c>
      <c r="E987" s="85"/>
      <c r="F987" s="22">
        <f t="shared" si="46"/>
      </c>
      <c r="G987">
        <f t="shared" si="45"/>
        <v>5</v>
      </c>
    </row>
    <row r="988" spans="1:7" ht="29.25" customHeight="1">
      <c r="A988" s="118">
        <v>2140201</v>
      </c>
      <c r="B988" s="122" t="s">
        <v>139</v>
      </c>
      <c r="C988" s="120">
        <v>0</v>
      </c>
      <c r="D988" s="120"/>
      <c r="E988" s="85"/>
      <c r="F988" s="22">
        <f t="shared" si="46"/>
      </c>
      <c r="G988">
        <f t="shared" si="45"/>
        <v>7</v>
      </c>
    </row>
    <row r="989" spans="1:7" ht="29.25" customHeight="1">
      <c r="A989" s="118">
        <v>2140202</v>
      </c>
      <c r="B989" s="122" t="s">
        <v>140</v>
      </c>
      <c r="C989" s="120">
        <v>0</v>
      </c>
      <c r="D989" s="120"/>
      <c r="E989" s="85"/>
      <c r="F989" s="22">
        <f t="shared" si="46"/>
      </c>
      <c r="G989">
        <f t="shared" si="45"/>
        <v>7</v>
      </c>
    </row>
    <row r="990" spans="1:7" ht="29.25" customHeight="1">
      <c r="A990" s="118">
        <v>2140203</v>
      </c>
      <c r="B990" s="122" t="s">
        <v>141</v>
      </c>
      <c r="C990" s="120">
        <v>0</v>
      </c>
      <c r="D990" s="120"/>
      <c r="E990" s="85"/>
      <c r="F990" s="22">
        <f t="shared" si="46"/>
      </c>
      <c r="G990">
        <f t="shared" si="45"/>
        <v>7</v>
      </c>
    </row>
    <row r="991" spans="1:7" ht="29.25" customHeight="1">
      <c r="A991" s="118">
        <v>2140204</v>
      </c>
      <c r="B991" s="122" t="s">
        <v>891</v>
      </c>
      <c r="C991" s="120">
        <v>0</v>
      </c>
      <c r="D991" s="120"/>
      <c r="E991" s="85"/>
      <c r="F991" s="22">
        <f t="shared" si="46"/>
      </c>
      <c r="G991">
        <f t="shared" si="45"/>
        <v>7</v>
      </c>
    </row>
    <row r="992" spans="1:7" ht="29.25" customHeight="1">
      <c r="A992" s="118">
        <v>2140205</v>
      </c>
      <c r="B992" s="122" t="s">
        <v>892</v>
      </c>
      <c r="C992" s="120">
        <v>0</v>
      </c>
      <c r="D992" s="120"/>
      <c r="E992" s="85"/>
      <c r="F992" s="22">
        <f t="shared" si="46"/>
      </c>
      <c r="G992">
        <f t="shared" si="45"/>
        <v>7</v>
      </c>
    </row>
    <row r="993" spans="1:7" ht="29.25" customHeight="1">
      <c r="A993" s="118">
        <v>2140206</v>
      </c>
      <c r="B993" s="122" t="s">
        <v>893</v>
      </c>
      <c r="C993" s="120">
        <v>0</v>
      </c>
      <c r="D993" s="120"/>
      <c r="E993" s="85"/>
      <c r="F993" s="22">
        <f t="shared" si="46"/>
      </c>
      <c r="G993">
        <f t="shared" si="45"/>
        <v>7</v>
      </c>
    </row>
    <row r="994" spans="1:7" ht="29.25" customHeight="1">
      <c r="A994" s="118">
        <v>2140207</v>
      </c>
      <c r="B994" s="122" t="s">
        <v>894</v>
      </c>
      <c r="C994" s="120">
        <v>0</v>
      </c>
      <c r="D994" s="120"/>
      <c r="E994" s="85"/>
      <c r="F994" s="22">
        <f t="shared" si="46"/>
      </c>
      <c r="G994">
        <f t="shared" si="45"/>
        <v>7</v>
      </c>
    </row>
    <row r="995" spans="1:7" ht="29.25" customHeight="1">
      <c r="A995" s="118">
        <v>2140208</v>
      </c>
      <c r="B995" s="122" t="s">
        <v>895</v>
      </c>
      <c r="C995" s="120">
        <v>0</v>
      </c>
      <c r="D995" s="120"/>
      <c r="E995" s="85"/>
      <c r="F995" s="22">
        <f t="shared" si="46"/>
      </c>
      <c r="G995">
        <f t="shared" si="45"/>
        <v>7</v>
      </c>
    </row>
    <row r="996" spans="1:7" ht="29.25" customHeight="1">
      <c r="A996" s="118">
        <v>2140299</v>
      </c>
      <c r="B996" s="122" t="s">
        <v>896</v>
      </c>
      <c r="C996" s="120">
        <v>0</v>
      </c>
      <c r="D996" s="120"/>
      <c r="E996" s="85"/>
      <c r="F996" s="22">
        <f t="shared" si="46"/>
      </c>
      <c r="G996">
        <f t="shared" si="45"/>
        <v>7</v>
      </c>
    </row>
    <row r="997" spans="1:7" ht="29.25" customHeight="1">
      <c r="A997" s="118">
        <v>21403</v>
      </c>
      <c r="B997" s="119" t="s">
        <v>2249</v>
      </c>
      <c r="C997" s="120">
        <v>0</v>
      </c>
      <c r="D997" s="120">
        <f>SUM(D998:D1006)</f>
        <v>0</v>
      </c>
      <c r="E997" s="85"/>
      <c r="F997" s="22">
        <f t="shared" si="46"/>
      </c>
      <c r="G997">
        <f t="shared" si="45"/>
        <v>5</v>
      </c>
    </row>
    <row r="998" spans="1:7" ht="29.25" customHeight="1">
      <c r="A998" s="118">
        <v>2140301</v>
      </c>
      <c r="B998" s="122" t="s">
        <v>139</v>
      </c>
      <c r="C998" s="120">
        <v>0</v>
      </c>
      <c r="D998" s="120"/>
      <c r="E998" s="85"/>
      <c r="F998" s="22">
        <f t="shared" si="46"/>
      </c>
      <c r="G998">
        <f t="shared" si="45"/>
        <v>7</v>
      </c>
    </row>
    <row r="999" spans="1:7" ht="29.25" customHeight="1">
      <c r="A999" s="118">
        <v>2140302</v>
      </c>
      <c r="B999" s="122" t="s">
        <v>140</v>
      </c>
      <c r="C999" s="120">
        <v>0</v>
      </c>
      <c r="D999" s="120"/>
      <c r="E999" s="85"/>
      <c r="F999" s="22">
        <f t="shared" si="46"/>
      </c>
      <c r="G999">
        <f t="shared" si="45"/>
        <v>7</v>
      </c>
    </row>
    <row r="1000" spans="1:7" ht="29.25" customHeight="1">
      <c r="A1000" s="118">
        <v>2140303</v>
      </c>
      <c r="B1000" s="122" t="s">
        <v>141</v>
      </c>
      <c r="C1000" s="120">
        <v>0</v>
      </c>
      <c r="D1000" s="120"/>
      <c r="E1000" s="85"/>
      <c r="F1000" s="22">
        <f t="shared" si="46"/>
      </c>
      <c r="G1000">
        <f t="shared" si="45"/>
        <v>7</v>
      </c>
    </row>
    <row r="1001" spans="1:7" ht="29.25" customHeight="1">
      <c r="A1001" s="118">
        <v>2140304</v>
      </c>
      <c r="B1001" s="122" t="s">
        <v>898</v>
      </c>
      <c r="C1001" s="120">
        <v>0</v>
      </c>
      <c r="D1001" s="120"/>
      <c r="E1001" s="85"/>
      <c r="F1001" s="22">
        <f t="shared" si="46"/>
      </c>
      <c r="G1001">
        <f t="shared" si="45"/>
        <v>7</v>
      </c>
    </row>
    <row r="1002" spans="1:7" ht="29.25" customHeight="1">
      <c r="A1002" s="118">
        <v>2140305</v>
      </c>
      <c r="B1002" s="122" t="s">
        <v>899</v>
      </c>
      <c r="C1002" s="120">
        <v>0</v>
      </c>
      <c r="D1002" s="120"/>
      <c r="E1002" s="85"/>
      <c r="F1002" s="22">
        <f t="shared" si="46"/>
      </c>
      <c r="G1002">
        <f t="shared" si="45"/>
        <v>7</v>
      </c>
    </row>
    <row r="1003" spans="1:7" ht="29.25" customHeight="1">
      <c r="A1003" s="118">
        <v>2140306</v>
      </c>
      <c r="B1003" s="122" t="s">
        <v>900</v>
      </c>
      <c r="C1003" s="120">
        <v>0</v>
      </c>
      <c r="D1003" s="120"/>
      <c r="E1003" s="85"/>
      <c r="F1003" s="22">
        <f t="shared" si="46"/>
      </c>
      <c r="G1003">
        <f t="shared" si="45"/>
        <v>7</v>
      </c>
    </row>
    <row r="1004" spans="1:7" ht="29.25" customHeight="1">
      <c r="A1004" s="118">
        <v>2140307</v>
      </c>
      <c r="B1004" s="122" t="s">
        <v>901</v>
      </c>
      <c r="C1004" s="120">
        <v>0</v>
      </c>
      <c r="D1004" s="120"/>
      <c r="E1004" s="85"/>
      <c r="F1004" s="22">
        <f t="shared" si="46"/>
      </c>
      <c r="G1004">
        <f t="shared" si="45"/>
        <v>7</v>
      </c>
    </row>
    <row r="1005" spans="1:7" ht="29.25" customHeight="1">
      <c r="A1005" s="118">
        <v>2140308</v>
      </c>
      <c r="B1005" s="122" t="s">
        <v>902</v>
      </c>
      <c r="C1005" s="120">
        <v>0</v>
      </c>
      <c r="D1005" s="120"/>
      <c r="E1005" s="85"/>
      <c r="F1005" s="22">
        <f t="shared" si="46"/>
      </c>
      <c r="G1005">
        <f t="shared" si="45"/>
        <v>7</v>
      </c>
    </row>
    <row r="1006" spans="1:7" ht="29.25" customHeight="1">
      <c r="A1006" s="118">
        <v>2140399</v>
      </c>
      <c r="B1006" s="122" t="s">
        <v>903</v>
      </c>
      <c r="C1006" s="120">
        <v>0</v>
      </c>
      <c r="D1006" s="120"/>
      <c r="E1006" s="85"/>
      <c r="F1006" s="22">
        <f t="shared" si="46"/>
      </c>
      <c r="G1006">
        <f t="shared" si="45"/>
        <v>7</v>
      </c>
    </row>
    <row r="1007" spans="1:7" ht="29.25" customHeight="1">
      <c r="A1007" s="118">
        <v>21404</v>
      </c>
      <c r="B1007" s="119" t="s">
        <v>2250</v>
      </c>
      <c r="C1007" s="120">
        <v>0</v>
      </c>
      <c r="D1007" s="120">
        <f>SUM(D1008:D1011)</f>
        <v>0</v>
      </c>
      <c r="E1007" s="85"/>
      <c r="F1007" s="22">
        <f t="shared" si="46"/>
      </c>
      <c r="G1007">
        <f t="shared" si="45"/>
        <v>5</v>
      </c>
    </row>
    <row r="1008" spans="1:7" ht="29.25" customHeight="1">
      <c r="A1008" s="118">
        <v>2140401</v>
      </c>
      <c r="B1008" s="122" t="s">
        <v>905</v>
      </c>
      <c r="C1008" s="120">
        <v>0</v>
      </c>
      <c r="D1008" s="120"/>
      <c r="E1008" s="85"/>
      <c r="F1008" s="22">
        <f t="shared" si="46"/>
      </c>
      <c r="G1008">
        <f t="shared" si="45"/>
        <v>7</v>
      </c>
    </row>
    <row r="1009" spans="1:7" ht="29.25" customHeight="1">
      <c r="A1009" s="118">
        <v>2140402</v>
      </c>
      <c r="B1009" s="122" t="s">
        <v>906</v>
      </c>
      <c r="C1009" s="120">
        <v>0</v>
      </c>
      <c r="D1009" s="120"/>
      <c r="E1009" s="85">
        <f>D1009-C1009</f>
        <v>0</v>
      </c>
      <c r="F1009" s="22">
        <f t="shared" si="46"/>
      </c>
      <c r="G1009">
        <f t="shared" si="45"/>
        <v>7</v>
      </c>
    </row>
    <row r="1010" spans="1:7" ht="29.25" customHeight="1">
      <c r="A1010" s="118">
        <v>2140403</v>
      </c>
      <c r="B1010" s="122" t="s">
        <v>907</v>
      </c>
      <c r="C1010" s="120">
        <v>0</v>
      </c>
      <c r="D1010" s="120"/>
      <c r="E1010" s="85">
        <f>D1010-C1010</f>
        <v>0</v>
      </c>
      <c r="F1010" s="22">
        <f t="shared" si="46"/>
      </c>
      <c r="G1010">
        <f t="shared" si="45"/>
        <v>7</v>
      </c>
    </row>
    <row r="1011" spans="1:7" ht="29.25" customHeight="1">
      <c r="A1011" s="118">
        <v>2140499</v>
      </c>
      <c r="B1011" s="122" t="s">
        <v>908</v>
      </c>
      <c r="C1011" s="120">
        <v>0</v>
      </c>
      <c r="D1011" s="120"/>
      <c r="E1011" s="85"/>
      <c r="F1011" s="22">
        <f t="shared" si="46"/>
      </c>
      <c r="G1011">
        <f t="shared" si="45"/>
        <v>7</v>
      </c>
    </row>
    <row r="1012" spans="1:7" ht="29.25" customHeight="1">
      <c r="A1012" s="118">
        <v>21405</v>
      </c>
      <c r="B1012" s="119" t="s">
        <v>2251</v>
      </c>
      <c r="C1012" s="120">
        <v>0</v>
      </c>
      <c r="D1012" s="120">
        <f>SUM(D1013:D1018)</f>
        <v>0</v>
      </c>
      <c r="E1012" s="85"/>
      <c r="F1012" s="22">
        <f t="shared" si="46"/>
      </c>
      <c r="G1012">
        <f t="shared" si="45"/>
        <v>5</v>
      </c>
    </row>
    <row r="1013" spans="1:7" ht="29.25" customHeight="1">
      <c r="A1013" s="118">
        <v>2140501</v>
      </c>
      <c r="B1013" s="122" t="s">
        <v>139</v>
      </c>
      <c r="C1013" s="120">
        <v>0</v>
      </c>
      <c r="D1013" s="120"/>
      <c r="E1013" s="85"/>
      <c r="F1013" s="22">
        <f t="shared" si="46"/>
      </c>
      <c r="G1013">
        <f t="shared" si="45"/>
        <v>7</v>
      </c>
    </row>
    <row r="1014" spans="1:7" ht="29.25" customHeight="1">
      <c r="A1014" s="118">
        <v>2140502</v>
      </c>
      <c r="B1014" s="122" t="s">
        <v>140</v>
      </c>
      <c r="C1014" s="120">
        <v>0</v>
      </c>
      <c r="D1014" s="120"/>
      <c r="E1014" s="85"/>
      <c r="F1014" s="22">
        <f t="shared" si="46"/>
      </c>
      <c r="G1014">
        <f t="shared" si="45"/>
        <v>7</v>
      </c>
    </row>
    <row r="1015" spans="1:7" ht="29.25" customHeight="1">
      <c r="A1015" s="118">
        <v>2140503</v>
      </c>
      <c r="B1015" s="122" t="s">
        <v>141</v>
      </c>
      <c r="C1015" s="120">
        <v>0</v>
      </c>
      <c r="D1015" s="120"/>
      <c r="E1015" s="85"/>
      <c r="F1015" s="22">
        <f t="shared" si="46"/>
      </c>
      <c r="G1015">
        <f t="shared" si="45"/>
        <v>7</v>
      </c>
    </row>
    <row r="1016" spans="1:7" ht="29.25" customHeight="1">
      <c r="A1016" s="118">
        <v>2140504</v>
      </c>
      <c r="B1016" s="122" t="s">
        <v>895</v>
      </c>
      <c r="C1016" s="120">
        <v>0</v>
      </c>
      <c r="D1016" s="120"/>
      <c r="E1016" s="85"/>
      <c r="F1016" s="22">
        <f t="shared" si="46"/>
      </c>
      <c r="G1016">
        <f t="shared" si="45"/>
        <v>7</v>
      </c>
    </row>
    <row r="1017" spans="1:7" ht="29.25" customHeight="1">
      <c r="A1017" s="118">
        <v>2140505</v>
      </c>
      <c r="B1017" s="122" t="s">
        <v>910</v>
      </c>
      <c r="C1017" s="120">
        <v>0</v>
      </c>
      <c r="D1017" s="120"/>
      <c r="E1017" s="85"/>
      <c r="F1017" s="22">
        <f t="shared" si="46"/>
      </c>
      <c r="G1017">
        <f t="shared" si="45"/>
        <v>7</v>
      </c>
    </row>
    <row r="1018" spans="1:7" ht="29.25" customHeight="1">
      <c r="A1018" s="118">
        <v>2140599</v>
      </c>
      <c r="B1018" s="122" t="s">
        <v>911</v>
      </c>
      <c r="C1018" s="120">
        <v>0</v>
      </c>
      <c r="D1018" s="120"/>
      <c r="E1018" s="85"/>
      <c r="F1018" s="22">
        <f t="shared" si="46"/>
      </c>
      <c r="G1018">
        <f t="shared" si="45"/>
        <v>7</v>
      </c>
    </row>
    <row r="1019" spans="1:7" ht="29.25" customHeight="1">
      <c r="A1019" s="118">
        <v>21406</v>
      </c>
      <c r="B1019" s="119" t="s">
        <v>2252</v>
      </c>
      <c r="C1019" s="120">
        <v>0</v>
      </c>
      <c r="D1019" s="120">
        <f>SUM(D1020:D1023)</f>
        <v>0</v>
      </c>
      <c r="E1019" s="85">
        <f aca="true" t="shared" si="47" ref="E1019:E1028">D1019-C1019</f>
        <v>0</v>
      </c>
      <c r="F1019" s="22">
        <f t="shared" si="46"/>
      </c>
      <c r="G1019">
        <f t="shared" si="45"/>
        <v>5</v>
      </c>
    </row>
    <row r="1020" spans="1:7" ht="29.25" customHeight="1">
      <c r="A1020" s="118">
        <v>2140601</v>
      </c>
      <c r="B1020" s="122" t="s">
        <v>913</v>
      </c>
      <c r="C1020" s="120">
        <v>0</v>
      </c>
      <c r="D1020" s="123"/>
      <c r="E1020" s="85">
        <f t="shared" si="47"/>
        <v>0</v>
      </c>
      <c r="F1020" s="22">
        <f t="shared" si="46"/>
      </c>
      <c r="G1020">
        <f t="shared" si="45"/>
        <v>7</v>
      </c>
    </row>
    <row r="1021" spans="1:7" ht="29.25" customHeight="1">
      <c r="A1021" s="118">
        <v>2140602</v>
      </c>
      <c r="B1021" s="122" t="s">
        <v>914</v>
      </c>
      <c r="C1021" s="120">
        <v>0</v>
      </c>
      <c r="D1021" s="123"/>
      <c r="E1021" s="85">
        <f t="shared" si="47"/>
        <v>0</v>
      </c>
      <c r="F1021" s="22">
        <f t="shared" si="46"/>
      </c>
      <c r="G1021">
        <f t="shared" si="45"/>
        <v>7</v>
      </c>
    </row>
    <row r="1022" spans="1:7" ht="29.25" customHeight="1">
      <c r="A1022" s="118">
        <v>2140603</v>
      </c>
      <c r="B1022" s="122" t="s">
        <v>915</v>
      </c>
      <c r="C1022" s="120">
        <v>0</v>
      </c>
      <c r="D1022" s="123">
        <v>0</v>
      </c>
      <c r="E1022" s="85">
        <f t="shared" si="47"/>
        <v>0</v>
      </c>
      <c r="F1022" s="22">
        <f t="shared" si="46"/>
      </c>
      <c r="G1022">
        <f t="shared" si="45"/>
        <v>7</v>
      </c>
    </row>
    <row r="1023" spans="1:7" ht="29.25" customHeight="1">
      <c r="A1023" s="118">
        <v>2140699</v>
      </c>
      <c r="B1023" s="122" t="s">
        <v>916</v>
      </c>
      <c r="C1023" s="120">
        <v>0</v>
      </c>
      <c r="D1023" s="123">
        <v>0</v>
      </c>
      <c r="E1023" s="85">
        <f t="shared" si="47"/>
        <v>0</v>
      </c>
      <c r="F1023" s="22">
        <f t="shared" si="46"/>
      </c>
      <c r="G1023">
        <f t="shared" si="45"/>
        <v>7</v>
      </c>
    </row>
    <row r="1024" spans="1:7" ht="29.25" customHeight="1">
      <c r="A1024" s="118">
        <v>21499</v>
      </c>
      <c r="B1024" s="119" t="s">
        <v>2253</v>
      </c>
      <c r="C1024" s="120">
        <v>480</v>
      </c>
      <c r="D1024" s="120">
        <f>SUM(D1025:D1026)</f>
        <v>500</v>
      </c>
      <c r="E1024" s="85">
        <f t="shared" si="47"/>
        <v>20</v>
      </c>
      <c r="F1024" s="22">
        <f t="shared" si="46"/>
        <v>4.166666666666666</v>
      </c>
      <c r="G1024">
        <f t="shared" si="45"/>
        <v>5</v>
      </c>
    </row>
    <row r="1025" spans="1:7" ht="29.25" customHeight="1">
      <c r="A1025" s="118">
        <v>2149901</v>
      </c>
      <c r="B1025" s="122" t="s">
        <v>918</v>
      </c>
      <c r="C1025" s="120">
        <v>480</v>
      </c>
      <c r="D1025" s="120">
        <v>500</v>
      </c>
      <c r="E1025" s="85">
        <f t="shared" si="47"/>
        <v>20</v>
      </c>
      <c r="F1025" s="22">
        <f t="shared" si="46"/>
        <v>4.166666666666666</v>
      </c>
      <c r="G1025">
        <f t="shared" si="45"/>
        <v>7</v>
      </c>
    </row>
    <row r="1026" spans="1:7" ht="29.25" customHeight="1">
      <c r="A1026" s="118">
        <v>2149999</v>
      </c>
      <c r="B1026" s="122" t="s">
        <v>919</v>
      </c>
      <c r="C1026" s="120">
        <v>0</v>
      </c>
      <c r="D1026" s="120">
        <v>0</v>
      </c>
      <c r="E1026" s="85">
        <f t="shared" si="47"/>
        <v>0</v>
      </c>
      <c r="F1026" s="22">
        <f t="shared" si="46"/>
      </c>
      <c r="G1026">
        <f t="shared" si="45"/>
        <v>7</v>
      </c>
    </row>
    <row r="1027" spans="1:7" ht="29.25" customHeight="1">
      <c r="A1027" s="118">
        <v>215</v>
      </c>
      <c r="B1027" s="119" t="s">
        <v>920</v>
      </c>
      <c r="C1027" s="120">
        <v>1001</v>
      </c>
      <c r="D1027" s="120">
        <f>D1028+D1038+D1054+D1059+D1070+D1077+D1085</f>
        <v>1120</v>
      </c>
      <c r="E1027" s="85">
        <f t="shared" si="47"/>
        <v>119</v>
      </c>
      <c r="F1027" s="22">
        <f t="shared" si="46"/>
        <v>11.888111888111888</v>
      </c>
      <c r="G1027">
        <f t="shared" si="45"/>
        <v>3</v>
      </c>
    </row>
    <row r="1028" spans="1:7" ht="29.25" customHeight="1">
      <c r="A1028" s="118">
        <v>21501</v>
      </c>
      <c r="B1028" s="119" t="s">
        <v>2254</v>
      </c>
      <c r="C1028" s="120">
        <v>309</v>
      </c>
      <c r="D1028" s="120">
        <f>SUM(D1029:D1037)</f>
        <v>340</v>
      </c>
      <c r="E1028" s="85">
        <f t="shared" si="47"/>
        <v>31</v>
      </c>
      <c r="F1028" s="22">
        <f t="shared" si="46"/>
        <v>10.032362459546926</v>
      </c>
      <c r="G1028">
        <f t="shared" si="45"/>
        <v>5</v>
      </c>
    </row>
    <row r="1029" spans="1:7" ht="29.25" customHeight="1">
      <c r="A1029" s="118">
        <v>2150101</v>
      </c>
      <c r="B1029" s="122" t="s">
        <v>139</v>
      </c>
      <c r="C1029" s="120">
        <v>0</v>
      </c>
      <c r="D1029" s="120"/>
      <c r="E1029" s="85"/>
      <c r="F1029" s="22">
        <f t="shared" si="46"/>
      </c>
      <c r="G1029">
        <f t="shared" si="45"/>
        <v>7</v>
      </c>
    </row>
    <row r="1030" spans="1:7" ht="29.25" customHeight="1">
      <c r="A1030" s="118">
        <v>2150102</v>
      </c>
      <c r="B1030" s="122" t="s">
        <v>140</v>
      </c>
      <c r="C1030" s="120">
        <v>0</v>
      </c>
      <c r="D1030" s="120"/>
      <c r="E1030" s="85"/>
      <c r="F1030" s="22">
        <f t="shared" si="46"/>
      </c>
      <c r="G1030">
        <f t="shared" si="45"/>
        <v>7</v>
      </c>
    </row>
    <row r="1031" spans="1:7" ht="29.25" customHeight="1">
      <c r="A1031" s="118">
        <v>2150103</v>
      </c>
      <c r="B1031" s="122" t="s">
        <v>141</v>
      </c>
      <c r="C1031" s="120">
        <v>0</v>
      </c>
      <c r="D1031" s="120"/>
      <c r="E1031" s="85"/>
      <c r="F1031" s="22">
        <f t="shared" si="46"/>
      </c>
      <c r="G1031">
        <f t="shared" si="45"/>
        <v>7</v>
      </c>
    </row>
    <row r="1032" spans="1:7" ht="29.25" customHeight="1">
      <c r="A1032" s="118">
        <v>2150104</v>
      </c>
      <c r="B1032" s="122" t="s">
        <v>922</v>
      </c>
      <c r="C1032" s="120">
        <v>0</v>
      </c>
      <c r="D1032" s="120"/>
      <c r="E1032" s="85"/>
      <c r="F1032" s="22">
        <f t="shared" si="46"/>
      </c>
      <c r="G1032">
        <f aca="true" t="shared" si="48" ref="G1032:G1095">LEN(A1032)</f>
        <v>7</v>
      </c>
    </row>
    <row r="1033" spans="1:7" ht="29.25" customHeight="1">
      <c r="A1033" s="118">
        <v>2150105</v>
      </c>
      <c r="B1033" s="122" t="s">
        <v>923</v>
      </c>
      <c r="C1033" s="120">
        <v>0</v>
      </c>
      <c r="D1033" s="120"/>
      <c r="E1033" s="85"/>
      <c r="F1033" s="22">
        <f aca="true" t="shared" si="49" ref="F1033:F1096">IF(AND((D1033-C1033)&lt;&gt;0,C1033&lt;&gt;0),(D1033-C1033)/C1033*100,"")</f>
      </c>
      <c r="G1033">
        <f t="shared" si="48"/>
        <v>7</v>
      </c>
    </row>
    <row r="1034" spans="1:7" ht="29.25" customHeight="1">
      <c r="A1034" s="118">
        <v>2150106</v>
      </c>
      <c r="B1034" s="122" t="s">
        <v>924</v>
      </c>
      <c r="C1034" s="120">
        <v>0</v>
      </c>
      <c r="D1034" s="120"/>
      <c r="E1034" s="85"/>
      <c r="F1034" s="22">
        <f t="shared" si="49"/>
      </c>
      <c r="G1034">
        <f t="shared" si="48"/>
        <v>7</v>
      </c>
    </row>
    <row r="1035" spans="1:7" ht="29.25" customHeight="1">
      <c r="A1035" s="118">
        <v>2150107</v>
      </c>
      <c r="B1035" s="122" t="s">
        <v>925</v>
      </c>
      <c r="C1035" s="120">
        <v>0</v>
      </c>
      <c r="D1035" s="120"/>
      <c r="E1035" s="85"/>
      <c r="F1035" s="22">
        <f t="shared" si="49"/>
      </c>
      <c r="G1035">
        <f t="shared" si="48"/>
        <v>7</v>
      </c>
    </row>
    <row r="1036" spans="1:7" ht="29.25" customHeight="1">
      <c r="A1036" s="118">
        <v>2150108</v>
      </c>
      <c r="B1036" s="122" t="s">
        <v>926</v>
      </c>
      <c r="C1036" s="120">
        <v>0</v>
      </c>
      <c r="D1036" s="120"/>
      <c r="E1036" s="85"/>
      <c r="F1036" s="22">
        <f t="shared" si="49"/>
      </c>
      <c r="G1036">
        <f t="shared" si="48"/>
        <v>7</v>
      </c>
    </row>
    <row r="1037" spans="1:7" ht="29.25" customHeight="1">
      <c r="A1037" s="118">
        <v>2150199</v>
      </c>
      <c r="B1037" s="122" t="s">
        <v>927</v>
      </c>
      <c r="C1037" s="120">
        <v>309</v>
      </c>
      <c r="D1037" s="120">
        <v>340</v>
      </c>
      <c r="E1037" s="85">
        <f>D1037-C1037</f>
        <v>31</v>
      </c>
      <c r="F1037" s="22">
        <f t="shared" si="49"/>
        <v>10.032362459546926</v>
      </c>
      <c r="G1037">
        <f t="shared" si="48"/>
        <v>7</v>
      </c>
    </row>
    <row r="1038" spans="1:7" ht="29.25" customHeight="1">
      <c r="A1038" s="118">
        <v>21502</v>
      </c>
      <c r="B1038" s="119" t="s">
        <v>2255</v>
      </c>
      <c r="C1038" s="120">
        <v>0</v>
      </c>
      <c r="D1038" s="120">
        <f>SUM(D1039:D1053)</f>
        <v>0</v>
      </c>
      <c r="E1038" s="85"/>
      <c r="F1038" s="22">
        <f t="shared" si="49"/>
      </c>
      <c r="G1038">
        <f t="shared" si="48"/>
        <v>5</v>
      </c>
    </row>
    <row r="1039" spans="1:7" ht="29.25" customHeight="1">
      <c r="A1039" s="118">
        <v>2150201</v>
      </c>
      <c r="B1039" s="122" t="s">
        <v>139</v>
      </c>
      <c r="C1039" s="120">
        <v>0</v>
      </c>
      <c r="D1039" s="120"/>
      <c r="E1039" s="85"/>
      <c r="F1039" s="22">
        <f t="shared" si="49"/>
      </c>
      <c r="G1039">
        <f t="shared" si="48"/>
        <v>7</v>
      </c>
    </row>
    <row r="1040" spans="1:7" ht="29.25" customHeight="1">
      <c r="A1040" s="118">
        <v>2150202</v>
      </c>
      <c r="B1040" s="122" t="s">
        <v>140</v>
      </c>
      <c r="C1040" s="120">
        <v>0</v>
      </c>
      <c r="D1040" s="120"/>
      <c r="E1040" s="85"/>
      <c r="F1040" s="22">
        <f t="shared" si="49"/>
      </c>
      <c r="G1040">
        <f t="shared" si="48"/>
        <v>7</v>
      </c>
    </row>
    <row r="1041" spans="1:7" ht="29.25" customHeight="1">
      <c r="A1041" s="118">
        <v>2150203</v>
      </c>
      <c r="B1041" s="122" t="s">
        <v>141</v>
      </c>
      <c r="C1041" s="120">
        <v>0</v>
      </c>
      <c r="D1041" s="120"/>
      <c r="E1041" s="85"/>
      <c r="F1041" s="22">
        <f t="shared" si="49"/>
      </c>
      <c r="G1041">
        <f t="shared" si="48"/>
        <v>7</v>
      </c>
    </row>
    <row r="1042" spans="1:7" ht="29.25" customHeight="1">
      <c r="A1042" s="118">
        <v>2150204</v>
      </c>
      <c r="B1042" s="122" t="s">
        <v>929</v>
      </c>
      <c r="C1042" s="120">
        <v>0</v>
      </c>
      <c r="D1042" s="120"/>
      <c r="E1042" s="85"/>
      <c r="F1042" s="22">
        <f t="shared" si="49"/>
      </c>
      <c r="G1042">
        <f t="shared" si="48"/>
        <v>7</v>
      </c>
    </row>
    <row r="1043" spans="1:7" ht="29.25" customHeight="1">
      <c r="A1043" s="118">
        <v>2150205</v>
      </c>
      <c r="B1043" s="122" t="s">
        <v>930</v>
      </c>
      <c r="C1043" s="120">
        <v>0</v>
      </c>
      <c r="D1043" s="120"/>
      <c r="E1043" s="85"/>
      <c r="F1043" s="22">
        <f t="shared" si="49"/>
      </c>
      <c r="G1043">
        <f t="shared" si="48"/>
        <v>7</v>
      </c>
    </row>
    <row r="1044" spans="1:7" ht="29.25" customHeight="1">
      <c r="A1044" s="118">
        <v>2150206</v>
      </c>
      <c r="B1044" s="122" t="s">
        <v>931</v>
      </c>
      <c r="C1044" s="120">
        <v>0</v>
      </c>
      <c r="D1044" s="120"/>
      <c r="E1044" s="85"/>
      <c r="F1044" s="22">
        <f t="shared" si="49"/>
      </c>
      <c r="G1044">
        <f t="shared" si="48"/>
        <v>7</v>
      </c>
    </row>
    <row r="1045" spans="1:7" ht="29.25" customHeight="1">
      <c r="A1045" s="118">
        <v>2150207</v>
      </c>
      <c r="B1045" s="122" t="s">
        <v>932</v>
      </c>
      <c r="C1045" s="120">
        <v>0</v>
      </c>
      <c r="D1045" s="120"/>
      <c r="E1045" s="85"/>
      <c r="F1045" s="22">
        <f t="shared" si="49"/>
      </c>
      <c r="G1045">
        <f t="shared" si="48"/>
        <v>7</v>
      </c>
    </row>
    <row r="1046" spans="1:7" ht="29.25" customHeight="1">
      <c r="A1046" s="118">
        <v>2150208</v>
      </c>
      <c r="B1046" s="122" t="s">
        <v>933</v>
      </c>
      <c r="C1046" s="120">
        <v>0</v>
      </c>
      <c r="D1046" s="120"/>
      <c r="E1046" s="85"/>
      <c r="F1046" s="22">
        <f t="shared" si="49"/>
      </c>
      <c r="G1046">
        <f t="shared" si="48"/>
        <v>7</v>
      </c>
    </row>
    <row r="1047" spans="1:7" ht="29.25" customHeight="1">
      <c r="A1047" s="118">
        <v>2150209</v>
      </c>
      <c r="B1047" s="122" t="s">
        <v>934</v>
      </c>
      <c r="C1047" s="120">
        <v>0</v>
      </c>
      <c r="D1047" s="120"/>
      <c r="E1047" s="85"/>
      <c r="F1047" s="22">
        <f t="shared" si="49"/>
      </c>
      <c r="G1047">
        <f t="shared" si="48"/>
        <v>7</v>
      </c>
    </row>
    <row r="1048" spans="1:7" ht="29.25" customHeight="1">
      <c r="A1048" s="118">
        <v>2150210</v>
      </c>
      <c r="B1048" s="122" t="s">
        <v>935</v>
      </c>
      <c r="C1048" s="120">
        <v>0</v>
      </c>
      <c r="D1048" s="125"/>
      <c r="E1048" s="85"/>
      <c r="F1048" s="22">
        <f t="shared" si="49"/>
      </c>
      <c r="G1048">
        <f t="shared" si="48"/>
        <v>7</v>
      </c>
    </row>
    <row r="1049" spans="1:7" ht="29.25" customHeight="1">
      <c r="A1049" s="118">
        <v>2150212</v>
      </c>
      <c r="B1049" s="122" t="s">
        <v>936</v>
      </c>
      <c r="C1049" s="120">
        <v>0</v>
      </c>
      <c r="D1049" s="120"/>
      <c r="E1049" s="85"/>
      <c r="F1049" s="22">
        <f t="shared" si="49"/>
      </c>
      <c r="G1049">
        <f t="shared" si="48"/>
        <v>7</v>
      </c>
    </row>
    <row r="1050" spans="1:7" ht="29.25" customHeight="1">
      <c r="A1050" s="118">
        <v>2150213</v>
      </c>
      <c r="B1050" s="122" t="s">
        <v>937</v>
      </c>
      <c r="C1050" s="120">
        <v>0</v>
      </c>
      <c r="D1050" s="120"/>
      <c r="E1050" s="85"/>
      <c r="F1050" s="22">
        <f t="shared" si="49"/>
      </c>
      <c r="G1050">
        <f t="shared" si="48"/>
        <v>7</v>
      </c>
    </row>
    <row r="1051" spans="1:7" ht="29.25" customHeight="1">
      <c r="A1051" s="118">
        <v>2150214</v>
      </c>
      <c r="B1051" s="122" t="s">
        <v>938</v>
      </c>
      <c r="C1051" s="120">
        <v>0</v>
      </c>
      <c r="D1051" s="120"/>
      <c r="E1051" s="85"/>
      <c r="F1051" s="22">
        <f t="shared" si="49"/>
      </c>
      <c r="G1051">
        <f t="shared" si="48"/>
        <v>7</v>
      </c>
    </row>
    <row r="1052" spans="1:7" ht="29.25" customHeight="1">
      <c r="A1052" s="118">
        <v>2150215</v>
      </c>
      <c r="B1052" s="122" t="s">
        <v>939</v>
      </c>
      <c r="C1052" s="120">
        <v>0</v>
      </c>
      <c r="D1052" s="120"/>
      <c r="E1052" s="85"/>
      <c r="F1052" s="22">
        <f t="shared" si="49"/>
      </c>
      <c r="G1052">
        <f t="shared" si="48"/>
        <v>7</v>
      </c>
    </row>
    <row r="1053" spans="1:7" ht="29.25" customHeight="1">
      <c r="A1053" s="118">
        <v>2150299</v>
      </c>
      <c r="B1053" s="122" t="s">
        <v>940</v>
      </c>
      <c r="C1053" s="120">
        <v>0</v>
      </c>
      <c r="D1053" s="120"/>
      <c r="E1053" s="85"/>
      <c r="F1053" s="22">
        <f t="shared" si="49"/>
      </c>
      <c r="G1053">
        <f t="shared" si="48"/>
        <v>7</v>
      </c>
    </row>
    <row r="1054" spans="1:7" ht="29.25" customHeight="1">
      <c r="A1054" s="118">
        <v>21503</v>
      </c>
      <c r="B1054" s="119" t="s">
        <v>2256</v>
      </c>
      <c r="C1054" s="120">
        <v>0</v>
      </c>
      <c r="D1054" s="120">
        <f>SUM(D1055:D1058)</f>
        <v>0</v>
      </c>
      <c r="E1054" s="85"/>
      <c r="F1054" s="22">
        <f t="shared" si="49"/>
      </c>
      <c r="G1054">
        <f t="shared" si="48"/>
        <v>5</v>
      </c>
    </row>
    <row r="1055" spans="1:7" ht="29.25" customHeight="1">
      <c r="A1055" s="118">
        <v>2150301</v>
      </c>
      <c r="B1055" s="122" t="s">
        <v>139</v>
      </c>
      <c r="C1055" s="120">
        <v>0</v>
      </c>
      <c r="D1055" s="120"/>
      <c r="E1055" s="85"/>
      <c r="F1055" s="22">
        <f t="shared" si="49"/>
      </c>
      <c r="G1055">
        <f t="shared" si="48"/>
        <v>7</v>
      </c>
    </row>
    <row r="1056" spans="1:7" ht="29.25" customHeight="1">
      <c r="A1056" s="118">
        <v>2150302</v>
      </c>
      <c r="B1056" s="122" t="s">
        <v>140</v>
      </c>
      <c r="C1056" s="120">
        <v>0</v>
      </c>
      <c r="D1056" s="120"/>
      <c r="E1056" s="85"/>
      <c r="F1056" s="22">
        <f t="shared" si="49"/>
      </c>
      <c r="G1056">
        <f t="shared" si="48"/>
        <v>7</v>
      </c>
    </row>
    <row r="1057" spans="1:7" ht="30" customHeight="1">
      <c r="A1057" s="118">
        <v>2150303</v>
      </c>
      <c r="B1057" s="122" t="s">
        <v>141</v>
      </c>
      <c r="C1057" s="120">
        <v>0</v>
      </c>
      <c r="D1057" s="120"/>
      <c r="E1057" s="85"/>
      <c r="F1057" s="22">
        <f t="shared" si="49"/>
      </c>
      <c r="G1057">
        <f t="shared" si="48"/>
        <v>7</v>
      </c>
    </row>
    <row r="1058" spans="1:7" ht="30" customHeight="1">
      <c r="A1058" s="118">
        <v>2150399</v>
      </c>
      <c r="B1058" s="122" t="s">
        <v>942</v>
      </c>
      <c r="C1058" s="120">
        <v>0</v>
      </c>
      <c r="D1058" s="120"/>
      <c r="E1058" s="85"/>
      <c r="F1058" s="22">
        <f t="shared" si="49"/>
      </c>
      <c r="G1058">
        <f t="shared" si="48"/>
        <v>7</v>
      </c>
    </row>
    <row r="1059" spans="1:7" ht="30" customHeight="1">
      <c r="A1059" s="118">
        <v>21505</v>
      </c>
      <c r="B1059" s="119" t="s">
        <v>2257</v>
      </c>
      <c r="C1059" s="120">
        <v>113</v>
      </c>
      <c r="D1059" s="120">
        <f>SUM(D1060:D1069)</f>
        <v>130</v>
      </c>
      <c r="E1059" s="85">
        <f>D1059-C1059</f>
        <v>17</v>
      </c>
      <c r="F1059" s="22">
        <f t="shared" si="49"/>
        <v>15.04424778761062</v>
      </c>
      <c r="G1059">
        <f t="shared" si="48"/>
        <v>5</v>
      </c>
    </row>
    <row r="1060" spans="1:7" ht="30" customHeight="1">
      <c r="A1060" s="118">
        <v>2150501</v>
      </c>
      <c r="B1060" s="122" t="s">
        <v>139</v>
      </c>
      <c r="C1060" s="120">
        <v>0</v>
      </c>
      <c r="D1060" s="120"/>
      <c r="E1060" s="85"/>
      <c r="F1060" s="22">
        <f t="shared" si="49"/>
      </c>
      <c r="G1060">
        <f t="shared" si="48"/>
        <v>7</v>
      </c>
    </row>
    <row r="1061" spans="1:7" ht="30" customHeight="1">
      <c r="A1061" s="118">
        <v>2150502</v>
      </c>
      <c r="B1061" s="122" t="s">
        <v>140</v>
      </c>
      <c r="C1061" s="120">
        <v>0</v>
      </c>
      <c r="D1061" s="120"/>
      <c r="E1061" s="85"/>
      <c r="F1061" s="22">
        <f t="shared" si="49"/>
      </c>
      <c r="G1061">
        <f t="shared" si="48"/>
        <v>7</v>
      </c>
    </row>
    <row r="1062" spans="1:7" ht="29.25" customHeight="1">
      <c r="A1062" s="118">
        <v>2150503</v>
      </c>
      <c r="B1062" s="122" t="s">
        <v>141</v>
      </c>
      <c r="C1062" s="120">
        <v>0</v>
      </c>
      <c r="D1062" s="120"/>
      <c r="E1062" s="85"/>
      <c r="F1062" s="22">
        <f t="shared" si="49"/>
      </c>
      <c r="G1062">
        <f t="shared" si="48"/>
        <v>7</v>
      </c>
    </row>
    <row r="1063" spans="1:7" ht="29.25" customHeight="1">
      <c r="A1063" s="118">
        <v>2150505</v>
      </c>
      <c r="B1063" s="122" t="s">
        <v>944</v>
      </c>
      <c r="C1063" s="120">
        <v>0</v>
      </c>
      <c r="D1063" s="120"/>
      <c r="E1063" s="85"/>
      <c r="F1063" s="22">
        <f t="shared" si="49"/>
      </c>
      <c r="G1063">
        <f t="shared" si="48"/>
        <v>7</v>
      </c>
    </row>
    <row r="1064" spans="1:7" ht="29.25" customHeight="1">
      <c r="A1064" s="118">
        <v>2150507</v>
      </c>
      <c r="B1064" s="122" t="s">
        <v>945</v>
      </c>
      <c r="C1064" s="120">
        <v>0</v>
      </c>
      <c r="D1064" s="120"/>
      <c r="E1064" s="85"/>
      <c r="F1064" s="22">
        <f t="shared" si="49"/>
      </c>
      <c r="G1064">
        <f t="shared" si="48"/>
        <v>7</v>
      </c>
    </row>
    <row r="1065" spans="1:7" ht="29.25" customHeight="1">
      <c r="A1065" s="118">
        <v>2150508</v>
      </c>
      <c r="B1065" s="122" t="s">
        <v>946</v>
      </c>
      <c r="C1065" s="120">
        <v>8</v>
      </c>
      <c r="D1065" s="120">
        <v>10</v>
      </c>
      <c r="E1065" s="85"/>
      <c r="F1065" s="22">
        <f t="shared" si="49"/>
        <v>25</v>
      </c>
      <c r="G1065">
        <f t="shared" si="48"/>
        <v>7</v>
      </c>
    </row>
    <row r="1066" spans="1:7" ht="29.25" customHeight="1">
      <c r="A1066" s="118">
        <v>2150516</v>
      </c>
      <c r="B1066" s="122" t="s">
        <v>947</v>
      </c>
      <c r="C1066" s="120">
        <v>0</v>
      </c>
      <c r="D1066" s="120"/>
      <c r="E1066" s="85"/>
      <c r="F1066" s="22">
        <f t="shared" si="49"/>
      </c>
      <c r="G1066">
        <f t="shared" si="48"/>
        <v>7</v>
      </c>
    </row>
    <row r="1067" spans="1:7" ht="29.25" customHeight="1">
      <c r="A1067" s="118">
        <v>2150517</v>
      </c>
      <c r="B1067" s="122" t="s">
        <v>948</v>
      </c>
      <c r="C1067" s="120">
        <v>105</v>
      </c>
      <c r="D1067" s="120">
        <v>120</v>
      </c>
      <c r="E1067" s="85">
        <f>D1067-C1067</f>
        <v>15</v>
      </c>
      <c r="F1067" s="22">
        <f t="shared" si="49"/>
        <v>14.285714285714285</v>
      </c>
      <c r="G1067">
        <f t="shared" si="48"/>
        <v>7</v>
      </c>
    </row>
    <row r="1068" spans="1:7" ht="29.25" customHeight="1">
      <c r="A1068" s="118">
        <v>2150550</v>
      </c>
      <c r="B1068" s="122" t="s">
        <v>148</v>
      </c>
      <c r="C1068" s="126">
        <v>0</v>
      </c>
      <c r="D1068" s="120"/>
      <c r="E1068" s="85"/>
      <c r="F1068" s="22">
        <f t="shared" si="49"/>
      </c>
      <c r="G1068">
        <f t="shared" si="48"/>
        <v>7</v>
      </c>
    </row>
    <row r="1069" spans="1:7" ht="29.25" customHeight="1">
      <c r="A1069" s="118">
        <v>2150599</v>
      </c>
      <c r="B1069" s="122" t="s">
        <v>949</v>
      </c>
      <c r="C1069" s="120">
        <v>0</v>
      </c>
      <c r="D1069" s="135"/>
      <c r="E1069" s="85"/>
      <c r="F1069" s="22">
        <f t="shared" si="49"/>
      </c>
      <c r="G1069">
        <f t="shared" si="48"/>
        <v>7</v>
      </c>
    </row>
    <row r="1070" spans="1:7" ht="29.25" customHeight="1">
      <c r="A1070" s="118">
        <v>21507</v>
      </c>
      <c r="B1070" s="119" t="s">
        <v>2258</v>
      </c>
      <c r="C1070" s="121">
        <v>0</v>
      </c>
      <c r="D1070" s="121">
        <f>SUM(D1071:D1076)</f>
        <v>0</v>
      </c>
      <c r="E1070" s="85"/>
      <c r="F1070" s="22">
        <f t="shared" si="49"/>
      </c>
      <c r="G1070">
        <f t="shared" si="48"/>
        <v>5</v>
      </c>
    </row>
    <row r="1071" spans="1:7" ht="29.25" customHeight="1">
      <c r="A1071" s="118">
        <v>2150701</v>
      </c>
      <c r="B1071" s="122" t="s">
        <v>139</v>
      </c>
      <c r="C1071" s="120">
        <v>0</v>
      </c>
      <c r="D1071" s="120"/>
      <c r="E1071" s="85"/>
      <c r="F1071" s="22">
        <f t="shared" si="49"/>
      </c>
      <c r="G1071">
        <f t="shared" si="48"/>
        <v>7</v>
      </c>
    </row>
    <row r="1072" spans="1:7" ht="29.25" customHeight="1">
      <c r="A1072" s="118">
        <v>2150702</v>
      </c>
      <c r="B1072" s="122" t="s">
        <v>140</v>
      </c>
      <c r="C1072" s="120">
        <v>0</v>
      </c>
      <c r="D1072" s="120"/>
      <c r="E1072" s="85"/>
      <c r="F1072" s="22">
        <f t="shared" si="49"/>
      </c>
      <c r="G1072">
        <f t="shared" si="48"/>
        <v>7</v>
      </c>
    </row>
    <row r="1073" spans="1:7" ht="29.25" customHeight="1">
      <c r="A1073" s="118">
        <v>2150703</v>
      </c>
      <c r="B1073" s="122" t="s">
        <v>141</v>
      </c>
      <c r="C1073" s="120">
        <v>0</v>
      </c>
      <c r="D1073" s="120"/>
      <c r="E1073" s="85"/>
      <c r="F1073" s="22">
        <f t="shared" si="49"/>
      </c>
      <c r="G1073">
        <f t="shared" si="48"/>
        <v>7</v>
      </c>
    </row>
    <row r="1074" spans="1:7" ht="30" customHeight="1">
      <c r="A1074" s="118">
        <v>2150704</v>
      </c>
      <c r="B1074" s="122" t="s">
        <v>951</v>
      </c>
      <c r="C1074" s="120">
        <v>0</v>
      </c>
      <c r="D1074" s="120"/>
      <c r="E1074" s="85"/>
      <c r="F1074" s="22">
        <f t="shared" si="49"/>
      </c>
      <c r="G1074">
        <f t="shared" si="48"/>
        <v>7</v>
      </c>
    </row>
    <row r="1075" spans="1:7" ht="30" customHeight="1">
      <c r="A1075" s="118">
        <v>2150705</v>
      </c>
      <c r="B1075" s="122" t="s">
        <v>952</v>
      </c>
      <c r="C1075" s="120">
        <v>0</v>
      </c>
      <c r="D1075" s="120"/>
      <c r="E1075" s="85"/>
      <c r="F1075" s="22">
        <f t="shared" si="49"/>
      </c>
      <c r="G1075">
        <f t="shared" si="48"/>
        <v>7</v>
      </c>
    </row>
    <row r="1076" spans="1:7" ht="30" customHeight="1">
      <c r="A1076" s="118">
        <v>2150799</v>
      </c>
      <c r="B1076" s="122" t="s">
        <v>953</v>
      </c>
      <c r="C1076" s="120">
        <v>0</v>
      </c>
      <c r="D1076" s="120"/>
      <c r="E1076" s="85"/>
      <c r="F1076" s="22">
        <f t="shared" si="49"/>
      </c>
      <c r="G1076">
        <f t="shared" si="48"/>
        <v>7</v>
      </c>
    </row>
    <row r="1077" spans="1:7" ht="29.25" customHeight="1">
      <c r="A1077" s="118">
        <v>21508</v>
      </c>
      <c r="B1077" s="119" t="s">
        <v>2259</v>
      </c>
      <c r="C1077" s="120">
        <v>579</v>
      </c>
      <c r="D1077" s="120">
        <f>SUM(D1078:D1084)</f>
        <v>650</v>
      </c>
      <c r="E1077" s="85">
        <f>D1077-C1077</f>
        <v>71</v>
      </c>
      <c r="F1077" s="22">
        <f t="shared" si="49"/>
        <v>12.26252158894646</v>
      </c>
      <c r="G1077">
        <f t="shared" si="48"/>
        <v>5</v>
      </c>
    </row>
    <row r="1078" spans="1:7" ht="29.25" customHeight="1">
      <c r="A1078" s="118">
        <v>2150801</v>
      </c>
      <c r="B1078" s="122" t="s">
        <v>139</v>
      </c>
      <c r="C1078" s="120">
        <v>0</v>
      </c>
      <c r="D1078" s="120"/>
      <c r="E1078" s="85"/>
      <c r="F1078" s="22">
        <f t="shared" si="49"/>
      </c>
      <c r="G1078">
        <f t="shared" si="48"/>
        <v>7</v>
      </c>
    </row>
    <row r="1079" spans="1:7" ht="29.25" customHeight="1">
      <c r="A1079" s="118">
        <v>2150802</v>
      </c>
      <c r="B1079" s="122" t="s">
        <v>140</v>
      </c>
      <c r="C1079" s="120">
        <v>0</v>
      </c>
      <c r="D1079" s="120"/>
      <c r="E1079" s="85"/>
      <c r="F1079" s="22">
        <f t="shared" si="49"/>
      </c>
      <c r="G1079">
        <f t="shared" si="48"/>
        <v>7</v>
      </c>
    </row>
    <row r="1080" spans="1:7" ht="29.25" customHeight="1">
      <c r="A1080" s="118">
        <v>2150803</v>
      </c>
      <c r="B1080" s="122" t="s">
        <v>141</v>
      </c>
      <c r="C1080" s="120">
        <v>0</v>
      </c>
      <c r="D1080" s="120"/>
      <c r="E1080" s="85"/>
      <c r="F1080" s="22">
        <f t="shared" si="49"/>
      </c>
      <c r="G1080">
        <f t="shared" si="48"/>
        <v>7</v>
      </c>
    </row>
    <row r="1081" spans="1:7" ht="29.25" customHeight="1">
      <c r="A1081" s="118">
        <v>2150804</v>
      </c>
      <c r="B1081" s="122" t="s">
        <v>955</v>
      </c>
      <c r="C1081" s="120">
        <v>0</v>
      </c>
      <c r="D1081" s="120"/>
      <c r="E1081" s="85"/>
      <c r="F1081" s="22">
        <f t="shared" si="49"/>
      </c>
      <c r="G1081">
        <f t="shared" si="48"/>
        <v>7</v>
      </c>
    </row>
    <row r="1082" spans="1:7" ht="29.25" customHeight="1">
      <c r="A1082" s="118">
        <v>2150805</v>
      </c>
      <c r="B1082" s="122" t="s">
        <v>956</v>
      </c>
      <c r="C1082" s="120">
        <v>579</v>
      </c>
      <c r="D1082" s="123">
        <v>650</v>
      </c>
      <c r="E1082" s="85">
        <f>D1082-C1082</f>
        <v>71</v>
      </c>
      <c r="F1082" s="22">
        <f t="shared" si="49"/>
        <v>12.26252158894646</v>
      </c>
      <c r="G1082">
        <f t="shared" si="48"/>
        <v>7</v>
      </c>
    </row>
    <row r="1083" spans="1:7" ht="29.25" customHeight="1">
      <c r="A1083" s="118">
        <v>2150806</v>
      </c>
      <c r="B1083" s="122" t="s">
        <v>957</v>
      </c>
      <c r="C1083" s="120">
        <v>0</v>
      </c>
      <c r="D1083" s="120"/>
      <c r="E1083" s="85"/>
      <c r="F1083" s="22">
        <f t="shared" si="49"/>
      </c>
      <c r="G1083">
        <f t="shared" si="48"/>
        <v>7</v>
      </c>
    </row>
    <row r="1084" spans="1:7" ht="29.25" customHeight="1">
      <c r="A1084" s="118">
        <v>2150899</v>
      </c>
      <c r="B1084" s="122" t="s">
        <v>958</v>
      </c>
      <c r="C1084" s="120">
        <v>0</v>
      </c>
      <c r="D1084" s="120"/>
      <c r="E1084" s="85"/>
      <c r="F1084" s="22">
        <f t="shared" si="49"/>
      </c>
      <c r="G1084">
        <f t="shared" si="48"/>
        <v>7</v>
      </c>
    </row>
    <row r="1085" spans="1:7" ht="29.25" customHeight="1">
      <c r="A1085" s="118">
        <v>21599</v>
      </c>
      <c r="B1085" s="119" t="s">
        <v>2260</v>
      </c>
      <c r="C1085" s="120">
        <v>0</v>
      </c>
      <c r="D1085" s="120">
        <f>SUM(D1086:D1090)</f>
        <v>0</v>
      </c>
      <c r="E1085" s="85">
        <f>D1085-C1085</f>
        <v>0</v>
      </c>
      <c r="F1085" s="22">
        <f t="shared" si="49"/>
      </c>
      <c r="G1085">
        <f t="shared" si="48"/>
        <v>5</v>
      </c>
    </row>
    <row r="1086" spans="1:7" ht="29.25" customHeight="1">
      <c r="A1086" s="118">
        <v>2159901</v>
      </c>
      <c r="B1086" s="122" t="s">
        <v>960</v>
      </c>
      <c r="C1086" s="120">
        <v>0</v>
      </c>
      <c r="D1086" s="120"/>
      <c r="E1086" s="85"/>
      <c r="F1086" s="22">
        <f t="shared" si="49"/>
      </c>
      <c r="G1086">
        <f t="shared" si="48"/>
        <v>7</v>
      </c>
    </row>
    <row r="1087" spans="1:7" ht="29.25" customHeight="1">
      <c r="A1087" s="118">
        <v>2159904</v>
      </c>
      <c r="B1087" s="122" t="s">
        <v>961</v>
      </c>
      <c r="C1087" s="120">
        <v>0</v>
      </c>
      <c r="D1087" s="120"/>
      <c r="E1087" s="85"/>
      <c r="F1087" s="22">
        <f t="shared" si="49"/>
      </c>
      <c r="G1087">
        <f t="shared" si="48"/>
        <v>7</v>
      </c>
    </row>
    <row r="1088" spans="1:7" ht="29.25" customHeight="1">
      <c r="A1088" s="118">
        <v>2159905</v>
      </c>
      <c r="B1088" s="122" t="s">
        <v>962</v>
      </c>
      <c r="C1088" s="120">
        <v>0</v>
      </c>
      <c r="D1088" s="120"/>
      <c r="E1088" s="85"/>
      <c r="F1088" s="22">
        <f t="shared" si="49"/>
      </c>
      <c r="G1088">
        <f t="shared" si="48"/>
        <v>7</v>
      </c>
    </row>
    <row r="1089" spans="1:7" ht="29.25" customHeight="1">
      <c r="A1089" s="118">
        <v>2159906</v>
      </c>
      <c r="B1089" s="122" t="s">
        <v>963</v>
      </c>
      <c r="C1089" s="120">
        <v>0</v>
      </c>
      <c r="D1089" s="120"/>
      <c r="E1089" s="85"/>
      <c r="F1089" s="22">
        <f t="shared" si="49"/>
      </c>
      <c r="G1089">
        <f t="shared" si="48"/>
        <v>7</v>
      </c>
    </row>
    <row r="1090" spans="1:7" ht="29.25" customHeight="1">
      <c r="A1090" s="118">
        <v>2159999</v>
      </c>
      <c r="B1090" s="122" t="s">
        <v>964</v>
      </c>
      <c r="C1090" s="120">
        <v>0</v>
      </c>
      <c r="D1090" s="123"/>
      <c r="E1090" s="85">
        <f>D1090-C1090</f>
        <v>0</v>
      </c>
      <c r="F1090" s="22">
        <f t="shared" si="49"/>
      </c>
      <c r="G1090">
        <f t="shared" si="48"/>
        <v>7</v>
      </c>
    </row>
    <row r="1091" spans="1:7" ht="29.25" customHeight="1">
      <c r="A1091" s="118">
        <v>216</v>
      </c>
      <c r="B1091" s="119" t="s">
        <v>965</v>
      </c>
      <c r="C1091" s="120">
        <v>497</v>
      </c>
      <c r="D1091" s="120">
        <f>D1092+D1102+D1108</f>
        <v>520</v>
      </c>
      <c r="E1091" s="85">
        <f>D1091-C1091</f>
        <v>23</v>
      </c>
      <c r="F1091" s="22">
        <f t="shared" si="49"/>
        <v>4.627766599597585</v>
      </c>
      <c r="G1091">
        <f t="shared" si="48"/>
        <v>3</v>
      </c>
    </row>
    <row r="1092" spans="1:7" ht="29.25" customHeight="1">
      <c r="A1092" s="118">
        <v>21602</v>
      </c>
      <c r="B1092" s="119" t="s">
        <v>2261</v>
      </c>
      <c r="C1092" s="120">
        <v>470</v>
      </c>
      <c r="D1092" s="120">
        <f>SUM(D1093:D1101)</f>
        <v>485</v>
      </c>
      <c r="E1092" s="85">
        <f>D1092-C1092</f>
        <v>15</v>
      </c>
      <c r="F1092" s="22">
        <f t="shared" si="49"/>
        <v>3.1914893617021276</v>
      </c>
      <c r="G1092">
        <f t="shared" si="48"/>
        <v>5</v>
      </c>
    </row>
    <row r="1093" spans="1:7" ht="29.25" customHeight="1">
      <c r="A1093" s="118">
        <v>2160201</v>
      </c>
      <c r="B1093" s="122" t="s">
        <v>139</v>
      </c>
      <c r="C1093" s="120">
        <v>165</v>
      </c>
      <c r="D1093" s="123">
        <v>185</v>
      </c>
      <c r="E1093" s="85">
        <f>D1093-C1093</f>
        <v>20</v>
      </c>
      <c r="F1093" s="22">
        <f t="shared" si="49"/>
        <v>12.121212121212121</v>
      </c>
      <c r="G1093">
        <f t="shared" si="48"/>
        <v>7</v>
      </c>
    </row>
    <row r="1094" spans="1:7" ht="29.25" customHeight="1">
      <c r="A1094" s="118">
        <v>2160202</v>
      </c>
      <c r="B1094" s="122" t="s">
        <v>140</v>
      </c>
      <c r="C1094" s="120">
        <v>8</v>
      </c>
      <c r="D1094" s="123">
        <v>5</v>
      </c>
      <c r="E1094" s="85">
        <f>D1094-C1094</f>
        <v>-3</v>
      </c>
      <c r="F1094" s="22">
        <f t="shared" si="49"/>
        <v>-37.5</v>
      </c>
      <c r="G1094">
        <f t="shared" si="48"/>
        <v>7</v>
      </c>
    </row>
    <row r="1095" spans="1:7" ht="29.25" customHeight="1">
      <c r="A1095" s="118">
        <v>2160203</v>
      </c>
      <c r="B1095" s="122" t="s">
        <v>141</v>
      </c>
      <c r="C1095" s="120">
        <v>0</v>
      </c>
      <c r="D1095" s="125"/>
      <c r="E1095" s="85"/>
      <c r="F1095" s="22">
        <f t="shared" si="49"/>
      </c>
      <c r="G1095">
        <f t="shared" si="48"/>
        <v>7</v>
      </c>
    </row>
    <row r="1096" spans="1:7" ht="29.25" customHeight="1">
      <c r="A1096" s="118">
        <v>2160216</v>
      </c>
      <c r="B1096" s="122" t="s">
        <v>967</v>
      </c>
      <c r="C1096" s="120">
        <v>0</v>
      </c>
      <c r="D1096" s="125"/>
      <c r="E1096" s="85"/>
      <c r="F1096" s="22">
        <f t="shared" si="49"/>
      </c>
      <c r="G1096">
        <f aca="true" t="shared" si="50" ref="G1096:G1159">LEN(A1096)</f>
        <v>7</v>
      </c>
    </row>
    <row r="1097" spans="1:7" ht="29.25" customHeight="1">
      <c r="A1097" s="118">
        <v>2160217</v>
      </c>
      <c r="B1097" s="122" t="s">
        <v>968</v>
      </c>
      <c r="C1097" s="120">
        <v>0</v>
      </c>
      <c r="D1097" s="125"/>
      <c r="E1097" s="85"/>
      <c r="F1097" s="22">
        <f aca="true" t="shared" si="51" ref="F1097:F1160">IF(AND((D1097-C1097)&lt;&gt;0,C1097&lt;&gt;0),(D1097-C1097)/C1097*100,"")</f>
      </c>
      <c r="G1097">
        <f t="shared" si="50"/>
        <v>7</v>
      </c>
    </row>
    <row r="1098" spans="1:7" ht="29.25" customHeight="1">
      <c r="A1098" s="118">
        <v>2160218</v>
      </c>
      <c r="B1098" s="122" t="s">
        <v>969</v>
      </c>
      <c r="C1098" s="120">
        <v>0</v>
      </c>
      <c r="D1098" s="125"/>
      <c r="E1098" s="85"/>
      <c r="F1098" s="22">
        <f t="shared" si="51"/>
      </c>
      <c r="G1098">
        <f t="shared" si="50"/>
        <v>7</v>
      </c>
    </row>
    <row r="1099" spans="1:7" ht="29.25" customHeight="1">
      <c r="A1099" s="118">
        <v>2160219</v>
      </c>
      <c r="B1099" s="122" t="s">
        <v>970</v>
      </c>
      <c r="C1099" s="120">
        <v>0</v>
      </c>
      <c r="D1099" s="125"/>
      <c r="E1099" s="85"/>
      <c r="F1099" s="22">
        <f t="shared" si="51"/>
      </c>
      <c r="G1099">
        <f t="shared" si="50"/>
        <v>7</v>
      </c>
    </row>
    <row r="1100" spans="1:7" ht="29.25" customHeight="1">
      <c r="A1100" s="118">
        <v>2160250</v>
      </c>
      <c r="B1100" s="122" t="s">
        <v>148</v>
      </c>
      <c r="C1100" s="120">
        <v>0</v>
      </c>
      <c r="D1100" s="125"/>
      <c r="E1100" s="85"/>
      <c r="F1100" s="22">
        <f t="shared" si="51"/>
      </c>
      <c r="G1100">
        <f t="shared" si="50"/>
        <v>7</v>
      </c>
    </row>
    <row r="1101" spans="1:7" ht="29.25" customHeight="1">
      <c r="A1101" s="118">
        <v>2160299</v>
      </c>
      <c r="B1101" s="122" t="s">
        <v>971</v>
      </c>
      <c r="C1101" s="120">
        <v>297</v>
      </c>
      <c r="D1101" s="123">
        <v>295</v>
      </c>
      <c r="E1101" s="85">
        <f>D1101-C1101</f>
        <v>-2</v>
      </c>
      <c r="F1101" s="22">
        <f t="shared" si="51"/>
        <v>-0.6734006734006733</v>
      </c>
      <c r="G1101">
        <f t="shared" si="50"/>
        <v>7</v>
      </c>
    </row>
    <row r="1102" spans="1:7" ht="29.25" customHeight="1">
      <c r="A1102" s="118">
        <v>21606</v>
      </c>
      <c r="B1102" s="119" t="s">
        <v>2262</v>
      </c>
      <c r="C1102" s="120">
        <v>20</v>
      </c>
      <c r="D1102" s="120">
        <f>SUM(D1103:D1107)</f>
        <v>25</v>
      </c>
      <c r="E1102" s="85"/>
      <c r="F1102" s="22">
        <f t="shared" si="51"/>
        <v>25</v>
      </c>
      <c r="G1102">
        <f t="shared" si="50"/>
        <v>5</v>
      </c>
    </row>
    <row r="1103" spans="1:7" ht="29.25" customHeight="1">
      <c r="A1103" s="118">
        <v>2160601</v>
      </c>
      <c r="B1103" s="122" t="s">
        <v>139</v>
      </c>
      <c r="C1103" s="120">
        <v>0</v>
      </c>
      <c r="D1103" s="120"/>
      <c r="E1103" s="85"/>
      <c r="F1103" s="22">
        <f t="shared" si="51"/>
      </c>
      <c r="G1103">
        <f t="shared" si="50"/>
        <v>7</v>
      </c>
    </row>
    <row r="1104" spans="1:7" ht="29.25" customHeight="1">
      <c r="A1104" s="118">
        <v>2160602</v>
      </c>
      <c r="B1104" s="122" t="s">
        <v>140</v>
      </c>
      <c r="C1104" s="120">
        <v>0</v>
      </c>
      <c r="D1104" s="120"/>
      <c r="E1104" s="85"/>
      <c r="F1104" s="22">
        <f t="shared" si="51"/>
      </c>
      <c r="G1104">
        <f t="shared" si="50"/>
        <v>7</v>
      </c>
    </row>
    <row r="1105" spans="1:7" ht="29.25" customHeight="1">
      <c r="A1105" s="118">
        <v>2160603</v>
      </c>
      <c r="B1105" s="122" t="s">
        <v>141</v>
      </c>
      <c r="C1105" s="120">
        <v>0</v>
      </c>
      <c r="D1105" s="120"/>
      <c r="E1105" s="85"/>
      <c r="F1105" s="22">
        <f t="shared" si="51"/>
      </c>
      <c r="G1105">
        <f t="shared" si="50"/>
        <v>7</v>
      </c>
    </row>
    <row r="1106" spans="1:7" ht="29.25" customHeight="1">
      <c r="A1106" s="118">
        <v>2160607</v>
      </c>
      <c r="B1106" s="122" t="s">
        <v>973</v>
      </c>
      <c r="C1106" s="120">
        <v>0</v>
      </c>
      <c r="D1106" s="120"/>
      <c r="E1106" s="85"/>
      <c r="F1106" s="22">
        <f t="shared" si="51"/>
      </c>
      <c r="G1106">
        <f t="shared" si="50"/>
        <v>7</v>
      </c>
    </row>
    <row r="1107" spans="1:7" ht="29.25" customHeight="1">
      <c r="A1107" s="118">
        <v>2160699</v>
      </c>
      <c r="B1107" s="122" t="s">
        <v>974</v>
      </c>
      <c r="C1107" s="120">
        <v>20</v>
      </c>
      <c r="D1107" s="120">
        <v>25</v>
      </c>
      <c r="E1107" s="85"/>
      <c r="F1107" s="22">
        <f t="shared" si="51"/>
        <v>25</v>
      </c>
      <c r="G1107">
        <f t="shared" si="50"/>
        <v>7</v>
      </c>
    </row>
    <row r="1108" spans="1:7" ht="29.25" customHeight="1">
      <c r="A1108" s="118">
        <v>21699</v>
      </c>
      <c r="B1108" s="119" t="s">
        <v>2263</v>
      </c>
      <c r="C1108" s="120">
        <v>7</v>
      </c>
      <c r="D1108" s="120">
        <f>SUM(D1109:D1110)</f>
        <v>10</v>
      </c>
      <c r="E1108" s="85">
        <f>D1108-C1108</f>
        <v>3</v>
      </c>
      <c r="F1108" s="22">
        <f t="shared" si="51"/>
        <v>42.857142857142854</v>
      </c>
      <c r="G1108">
        <f t="shared" si="50"/>
        <v>5</v>
      </c>
    </row>
    <row r="1109" spans="1:7" ht="29.25" customHeight="1">
      <c r="A1109" s="118">
        <v>2169901</v>
      </c>
      <c r="B1109" s="122" t="s">
        <v>976</v>
      </c>
      <c r="C1109" s="120">
        <v>0</v>
      </c>
      <c r="D1109" s="125"/>
      <c r="E1109" s="85"/>
      <c r="F1109" s="22">
        <f t="shared" si="51"/>
      </c>
      <c r="G1109">
        <f t="shared" si="50"/>
        <v>7</v>
      </c>
    </row>
    <row r="1110" spans="1:7" ht="31.5" customHeight="1">
      <c r="A1110" s="118">
        <v>2169999</v>
      </c>
      <c r="B1110" s="122" t="s">
        <v>977</v>
      </c>
      <c r="C1110" s="120">
        <v>7</v>
      </c>
      <c r="D1110" s="123">
        <v>10</v>
      </c>
      <c r="E1110" s="85">
        <f>D1110-C1110</f>
        <v>3</v>
      </c>
      <c r="F1110" s="22">
        <f t="shared" si="51"/>
        <v>42.857142857142854</v>
      </c>
      <c r="G1110">
        <f t="shared" si="50"/>
        <v>7</v>
      </c>
    </row>
    <row r="1111" spans="1:7" ht="29.25" customHeight="1">
      <c r="A1111" s="118">
        <v>217</v>
      </c>
      <c r="B1111" s="119" t="s">
        <v>978</v>
      </c>
      <c r="C1111" s="120">
        <v>0</v>
      </c>
      <c r="D1111" s="120">
        <f>D1112+D1119+D1129+D1135+D1138</f>
        <v>1</v>
      </c>
      <c r="E1111" s="85">
        <f>D1111-C1111</f>
        <v>1</v>
      </c>
      <c r="F1111" s="22">
        <f t="shared" si="51"/>
      </c>
      <c r="G1111">
        <f t="shared" si="50"/>
        <v>3</v>
      </c>
    </row>
    <row r="1112" spans="1:7" ht="31.5" customHeight="1">
      <c r="A1112" s="118">
        <v>21701</v>
      </c>
      <c r="B1112" s="119" t="s">
        <v>2264</v>
      </c>
      <c r="C1112" s="120">
        <v>0</v>
      </c>
      <c r="D1112" s="120">
        <f>SUM(D1113:D1118)</f>
        <v>0</v>
      </c>
      <c r="E1112" s="85"/>
      <c r="F1112" s="22">
        <f t="shared" si="51"/>
      </c>
      <c r="G1112">
        <f t="shared" si="50"/>
        <v>5</v>
      </c>
    </row>
    <row r="1113" spans="1:7" ht="31.5" customHeight="1">
      <c r="A1113" s="118">
        <v>2170101</v>
      </c>
      <c r="B1113" s="122" t="s">
        <v>139</v>
      </c>
      <c r="C1113" s="120">
        <v>0</v>
      </c>
      <c r="D1113" s="125"/>
      <c r="E1113" s="85"/>
      <c r="F1113" s="22">
        <f t="shared" si="51"/>
      </c>
      <c r="G1113">
        <f t="shared" si="50"/>
        <v>7</v>
      </c>
    </row>
    <row r="1114" spans="1:7" ht="31.5" customHeight="1">
      <c r="A1114" s="118">
        <v>2170102</v>
      </c>
      <c r="B1114" s="122" t="s">
        <v>140</v>
      </c>
      <c r="C1114" s="120">
        <v>0</v>
      </c>
      <c r="D1114" s="125"/>
      <c r="E1114" s="85"/>
      <c r="F1114" s="22">
        <f t="shared" si="51"/>
      </c>
      <c r="G1114">
        <f t="shared" si="50"/>
        <v>7</v>
      </c>
    </row>
    <row r="1115" spans="1:7" ht="31.5" customHeight="1">
      <c r="A1115" s="118">
        <v>2170103</v>
      </c>
      <c r="B1115" s="122" t="s">
        <v>141</v>
      </c>
      <c r="C1115" s="120">
        <v>0</v>
      </c>
      <c r="D1115" s="120"/>
      <c r="E1115" s="85"/>
      <c r="F1115" s="22">
        <f t="shared" si="51"/>
      </c>
      <c r="G1115">
        <f t="shared" si="50"/>
        <v>7</v>
      </c>
    </row>
    <row r="1116" spans="1:7" ht="31.5" customHeight="1">
      <c r="A1116" s="118">
        <v>2170104</v>
      </c>
      <c r="B1116" s="122" t="s">
        <v>980</v>
      </c>
      <c r="C1116" s="120">
        <v>0</v>
      </c>
      <c r="D1116" s="120"/>
      <c r="E1116" s="85"/>
      <c r="F1116" s="22">
        <f t="shared" si="51"/>
      </c>
      <c r="G1116">
        <f t="shared" si="50"/>
        <v>7</v>
      </c>
    </row>
    <row r="1117" spans="1:7" ht="31.5" customHeight="1">
      <c r="A1117" s="118">
        <v>2170150</v>
      </c>
      <c r="B1117" s="122" t="s">
        <v>148</v>
      </c>
      <c r="C1117" s="120">
        <v>0</v>
      </c>
      <c r="D1117" s="120"/>
      <c r="E1117" s="85"/>
      <c r="F1117" s="22">
        <f t="shared" si="51"/>
      </c>
      <c r="G1117">
        <f t="shared" si="50"/>
        <v>7</v>
      </c>
    </row>
    <row r="1118" spans="1:7" ht="31.5" customHeight="1">
      <c r="A1118" s="118">
        <v>2170199</v>
      </c>
      <c r="B1118" s="122" t="s">
        <v>981</v>
      </c>
      <c r="C1118" s="120">
        <v>0</v>
      </c>
      <c r="D1118" s="120"/>
      <c r="E1118" s="85"/>
      <c r="F1118" s="22">
        <f t="shared" si="51"/>
      </c>
      <c r="G1118">
        <f t="shared" si="50"/>
        <v>7</v>
      </c>
    </row>
    <row r="1119" spans="1:7" ht="31.5" customHeight="1">
      <c r="A1119" s="118">
        <v>21702</v>
      </c>
      <c r="B1119" s="119" t="s">
        <v>2265</v>
      </c>
      <c r="C1119" s="120">
        <v>0</v>
      </c>
      <c r="D1119" s="120">
        <f>SUM(D1120:D1128)</f>
        <v>0</v>
      </c>
      <c r="E1119" s="85"/>
      <c r="F1119" s="22">
        <f t="shared" si="51"/>
      </c>
      <c r="G1119">
        <f t="shared" si="50"/>
        <v>5</v>
      </c>
    </row>
    <row r="1120" spans="1:7" ht="31.5" customHeight="1">
      <c r="A1120" s="118">
        <v>2170201</v>
      </c>
      <c r="B1120" s="122" t="s">
        <v>983</v>
      </c>
      <c r="C1120" s="120">
        <v>0</v>
      </c>
      <c r="D1120" s="120"/>
      <c r="E1120" s="85"/>
      <c r="F1120" s="22">
        <f t="shared" si="51"/>
      </c>
      <c r="G1120">
        <f t="shared" si="50"/>
        <v>7</v>
      </c>
    </row>
    <row r="1121" spans="1:7" ht="31.5" customHeight="1">
      <c r="A1121" s="118">
        <v>2170202</v>
      </c>
      <c r="B1121" s="122" t="s">
        <v>984</v>
      </c>
      <c r="C1121" s="120">
        <v>0</v>
      </c>
      <c r="D1121" s="120"/>
      <c r="E1121" s="85"/>
      <c r="F1121" s="22">
        <f t="shared" si="51"/>
      </c>
      <c r="G1121">
        <f t="shared" si="50"/>
        <v>7</v>
      </c>
    </row>
    <row r="1122" spans="1:7" ht="29.25" customHeight="1">
      <c r="A1122" s="118">
        <v>2170203</v>
      </c>
      <c r="B1122" s="122" t="s">
        <v>985</v>
      </c>
      <c r="C1122" s="120">
        <v>0</v>
      </c>
      <c r="D1122" s="120"/>
      <c r="E1122" s="85"/>
      <c r="F1122" s="22">
        <f t="shared" si="51"/>
      </c>
      <c r="G1122">
        <f t="shared" si="50"/>
        <v>7</v>
      </c>
    </row>
    <row r="1123" spans="1:7" ht="29.25" customHeight="1">
      <c r="A1123" s="118">
        <v>2170204</v>
      </c>
      <c r="B1123" s="122" t="s">
        <v>986</v>
      </c>
      <c r="C1123" s="120">
        <v>0</v>
      </c>
      <c r="D1123" s="120"/>
      <c r="E1123" s="85"/>
      <c r="F1123" s="22">
        <f t="shared" si="51"/>
      </c>
      <c r="G1123">
        <f t="shared" si="50"/>
        <v>7</v>
      </c>
    </row>
    <row r="1124" spans="1:7" ht="29.25" customHeight="1">
      <c r="A1124" s="118">
        <v>2170205</v>
      </c>
      <c r="B1124" s="122" t="s">
        <v>987</v>
      </c>
      <c r="C1124" s="120">
        <v>0</v>
      </c>
      <c r="D1124" s="120"/>
      <c r="E1124" s="85"/>
      <c r="F1124" s="22">
        <f t="shared" si="51"/>
      </c>
      <c r="G1124">
        <f t="shared" si="50"/>
        <v>7</v>
      </c>
    </row>
    <row r="1125" spans="1:7" ht="29.25" customHeight="1">
      <c r="A1125" s="118">
        <v>2170206</v>
      </c>
      <c r="B1125" s="122" t="s">
        <v>988</v>
      </c>
      <c r="C1125" s="120">
        <v>0</v>
      </c>
      <c r="D1125" s="120"/>
      <c r="E1125" s="85"/>
      <c r="F1125" s="22">
        <f t="shared" si="51"/>
      </c>
      <c r="G1125">
        <f t="shared" si="50"/>
        <v>7</v>
      </c>
    </row>
    <row r="1126" spans="1:7" ht="29.25" customHeight="1">
      <c r="A1126" s="118">
        <v>2170207</v>
      </c>
      <c r="B1126" s="122" t="s">
        <v>989</v>
      </c>
      <c r="C1126" s="120">
        <v>0</v>
      </c>
      <c r="D1126" s="120"/>
      <c r="E1126" s="85"/>
      <c r="F1126" s="22">
        <f t="shared" si="51"/>
      </c>
      <c r="G1126">
        <f t="shared" si="50"/>
        <v>7</v>
      </c>
    </row>
    <row r="1127" spans="1:7" ht="30" customHeight="1">
      <c r="A1127" s="118">
        <v>2170208</v>
      </c>
      <c r="B1127" s="122" t="s">
        <v>990</v>
      </c>
      <c r="C1127" s="120">
        <v>0</v>
      </c>
      <c r="D1127" s="120"/>
      <c r="E1127" s="85"/>
      <c r="F1127" s="22">
        <f t="shared" si="51"/>
      </c>
      <c r="G1127">
        <f t="shared" si="50"/>
        <v>7</v>
      </c>
    </row>
    <row r="1128" spans="1:7" ht="30" customHeight="1">
      <c r="A1128" s="118">
        <v>2170299</v>
      </c>
      <c r="B1128" s="122" t="s">
        <v>991</v>
      </c>
      <c r="C1128" s="120">
        <v>0</v>
      </c>
      <c r="D1128" s="120"/>
      <c r="E1128" s="85"/>
      <c r="F1128" s="22">
        <f t="shared" si="51"/>
      </c>
      <c r="G1128">
        <f t="shared" si="50"/>
        <v>7</v>
      </c>
    </row>
    <row r="1129" spans="1:7" ht="30" customHeight="1">
      <c r="A1129" s="118">
        <v>21703</v>
      </c>
      <c r="B1129" s="119" t="s">
        <v>2266</v>
      </c>
      <c r="C1129" s="120">
        <v>0</v>
      </c>
      <c r="D1129" s="120">
        <f>SUM(D1130:D1134)</f>
        <v>0</v>
      </c>
      <c r="E1129" s="85"/>
      <c r="F1129" s="22">
        <f t="shared" si="51"/>
      </c>
      <c r="G1129">
        <f t="shared" si="50"/>
        <v>5</v>
      </c>
    </row>
    <row r="1130" spans="1:7" ht="30" customHeight="1">
      <c r="A1130" s="118">
        <v>2170301</v>
      </c>
      <c r="B1130" s="122" t="s">
        <v>993</v>
      </c>
      <c r="C1130" s="120">
        <v>0</v>
      </c>
      <c r="D1130" s="120"/>
      <c r="E1130" s="85"/>
      <c r="F1130" s="22">
        <f t="shared" si="51"/>
      </c>
      <c r="G1130">
        <f t="shared" si="50"/>
        <v>7</v>
      </c>
    </row>
    <row r="1131" spans="1:7" ht="29.25" customHeight="1">
      <c r="A1131" s="118">
        <v>2170302</v>
      </c>
      <c r="B1131" s="122" t="s">
        <v>994</v>
      </c>
      <c r="C1131" s="120">
        <v>0</v>
      </c>
      <c r="D1131" s="120"/>
      <c r="E1131" s="85"/>
      <c r="F1131" s="22">
        <f t="shared" si="51"/>
      </c>
      <c r="G1131">
        <f t="shared" si="50"/>
        <v>7</v>
      </c>
    </row>
    <row r="1132" spans="1:7" ht="29.25" customHeight="1">
      <c r="A1132" s="118">
        <v>2170303</v>
      </c>
      <c r="B1132" s="122" t="s">
        <v>995</v>
      </c>
      <c r="C1132" s="120">
        <v>0</v>
      </c>
      <c r="D1132" s="120"/>
      <c r="E1132" s="85"/>
      <c r="F1132" s="22">
        <f t="shared" si="51"/>
      </c>
      <c r="G1132">
        <f t="shared" si="50"/>
        <v>7</v>
      </c>
    </row>
    <row r="1133" spans="1:7" ht="29.25" customHeight="1">
      <c r="A1133" s="118">
        <v>2170304</v>
      </c>
      <c r="B1133" s="122" t="s">
        <v>996</v>
      </c>
      <c r="C1133" s="120">
        <v>0</v>
      </c>
      <c r="D1133" s="120"/>
      <c r="E1133" s="85"/>
      <c r="F1133" s="22">
        <f t="shared" si="51"/>
      </c>
      <c r="G1133">
        <f t="shared" si="50"/>
        <v>7</v>
      </c>
    </row>
    <row r="1134" spans="1:7" ht="29.25" customHeight="1">
      <c r="A1134" s="118">
        <v>2170399</v>
      </c>
      <c r="B1134" s="122" t="s">
        <v>997</v>
      </c>
      <c r="C1134" s="120">
        <v>0</v>
      </c>
      <c r="D1134" s="120"/>
      <c r="E1134" s="85"/>
      <c r="F1134" s="22">
        <f t="shared" si="51"/>
      </c>
      <c r="G1134">
        <f t="shared" si="50"/>
        <v>7</v>
      </c>
    </row>
    <row r="1135" spans="1:7" ht="29.25" customHeight="1">
      <c r="A1135" s="118">
        <v>21704</v>
      </c>
      <c r="B1135" s="119" t="s">
        <v>2267</v>
      </c>
      <c r="C1135" s="120">
        <v>0</v>
      </c>
      <c r="D1135" s="120">
        <f>SUM(D1136:D1137)</f>
        <v>0</v>
      </c>
      <c r="E1135" s="85"/>
      <c r="F1135" s="22">
        <f t="shared" si="51"/>
      </c>
      <c r="G1135">
        <f t="shared" si="50"/>
        <v>5</v>
      </c>
    </row>
    <row r="1136" spans="1:7" ht="29.25" customHeight="1">
      <c r="A1136" s="118">
        <v>2170401</v>
      </c>
      <c r="B1136" s="122" t="s">
        <v>999</v>
      </c>
      <c r="C1136" s="120">
        <v>0</v>
      </c>
      <c r="D1136" s="120"/>
      <c r="E1136" s="85"/>
      <c r="F1136" s="22">
        <f t="shared" si="51"/>
      </c>
      <c r="G1136">
        <f t="shared" si="50"/>
        <v>7</v>
      </c>
    </row>
    <row r="1137" spans="1:7" ht="29.25" customHeight="1">
      <c r="A1137" s="118">
        <v>2170499</v>
      </c>
      <c r="B1137" s="122" t="s">
        <v>1000</v>
      </c>
      <c r="C1137" s="120">
        <v>0</v>
      </c>
      <c r="D1137" s="120"/>
      <c r="E1137" s="85"/>
      <c r="F1137" s="22">
        <f t="shared" si="51"/>
      </c>
      <c r="G1137">
        <f t="shared" si="50"/>
        <v>7</v>
      </c>
    </row>
    <row r="1138" spans="1:7" ht="29.25" customHeight="1">
      <c r="A1138" s="118">
        <v>21799</v>
      </c>
      <c r="B1138" s="119" t="s">
        <v>2268</v>
      </c>
      <c r="C1138" s="120">
        <v>0</v>
      </c>
      <c r="D1138" s="120">
        <f>D1139+D1140</f>
        <v>1</v>
      </c>
      <c r="E1138" s="85">
        <f>D1138-C1138</f>
        <v>1</v>
      </c>
      <c r="F1138" s="22">
        <f t="shared" si="51"/>
      </c>
      <c r="G1138">
        <f t="shared" si="50"/>
        <v>5</v>
      </c>
    </row>
    <row r="1139" spans="1:7" ht="29.25" customHeight="1">
      <c r="A1139" s="118">
        <v>2179902</v>
      </c>
      <c r="B1139" s="122" t="s">
        <v>1002</v>
      </c>
      <c r="C1139" s="120">
        <v>0</v>
      </c>
      <c r="D1139" s="120"/>
      <c r="E1139" s="85"/>
      <c r="F1139" s="22">
        <f t="shared" si="51"/>
      </c>
      <c r="G1139">
        <f t="shared" si="50"/>
        <v>7</v>
      </c>
    </row>
    <row r="1140" spans="1:7" ht="29.25" customHeight="1">
      <c r="A1140" s="118">
        <v>2179999</v>
      </c>
      <c r="B1140" s="122" t="s">
        <v>1003</v>
      </c>
      <c r="C1140" s="120">
        <v>0</v>
      </c>
      <c r="D1140" s="120">
        <v>1</v>
      </c>
      <c r="E1140" s="85">
        <f>D1140-C1140</f>
        <v>1</v>
      </c>
      <c r="F1140" s="22">
        <f t="shared" si="51"/>
      </c>
      <c r="G1140">
        <f t="shared" si="50"/>
        <v>7</v>
      </c>
    </row>
    <row r="1141" spans="1:7" ht="29.25" customHeight="1">
      <c r="A1141" s="118">
        <v>219</v>
      </c>
      <c r="B1141" s="119" t="s">
        <v>2269</v>
      </c>
      <c r="C1141" s="120">
        <v>0</v>
      </c>
      <c r="D1141" s="120">
        <f>D1142+D1143+D1144+D1145+D1146+D1147+D1148+D1149+D1150</f>
        <v>0</v>
      </c>
      <c r="E1141" s="85"/>
      <c r="F1141" s="22">
        <f t="shared" si="51"/>
      </c>
      <c r="G1141">
        <f t="shared" si="50"/>
        <v>3</v>
      </c>
    </row>
    <row r="1142" spans="1:7" ht="29.25" customHeight="1">
      <c r="A1142" s="118">
        <v>21901</v>
      </c>
      <c r="B1142" s="119" t="s">
        <v>2270</v>
      </c>
      <c r="C1142" s="120">
        <v>0</v>
      </c>
      <c r="D1142" s="120">
        <v>0</v>
      </c>
      <c r="E1142" s="85"/>
      <c r="F1142" s="22">
        <f t="shared" si="51"/>
      </c>
      <c r="G1142">
        <f t="shared" si="50"/>
        <v>5</v>
      </c>
    </row>
    <row r="1143" spans="1:7" ht="29.25" customHeight="1">
      <c r="A1143" s="118">
        <v>21902</v>
      </c>
      <c r="B1143" s="119" t="s">
        <v>2271</v>
      </c>
      <c r="C1143" s="120">
        <v>0</v>
      </c>
      <c r="D1143" s="120">
        <v>0</v>
      </c>
      <c r="E1143" s="85"/>
      <c r="F1143" s="22">
        <f t="shared" si="51"/>
      </c>
      <c r="G1143">
        <f t="shared" si="50"/>
        <v>5</v>
      </c>
    </row>
    <row r="1144" spans="1:7" ht="29.25" customHeight="1">
      <c r="A1144" s="118">
        <v>21903</v>
      </c>
      <c r="B1144" s="119" t="s">
        <v>2272</v>
      </c>
      <c r="C1144" s="120">
        <v>0</v>
      </c>
      <c r="D1144" s="120">
        <v>0</v>
      </c>
      <c r="E1144" s="85"/>
      <c r="F1144" s="22">
        <f t="shared" si="51"/>
      </c>
      <c r="G1144">
        <f t="shared" si="50"/>
        <v>5</v>
      </c>
    </row>
    <row r="1145" spans="1:7" ht="29.25" customHeight="1">
      <c r="A1145" s="118">
        <v>21904</v>
      </c>
      <c r="B1145" s="119" t="s">
        <v>2273</v>
      </c>
      <c r="C1145" s="120">
        <v>0</v>
      </c>
      <c r="D1145" s="120">
        <v>0</v>
      </c>
      <c r="E1145" s="85"/>
      <c r="F1145" s="22">
        <f t="shared" si="51"/>
      </c>
      <c r="G1145">
        <f t="shared" si="50"/>
        <v>5</v>
      </c>
    </row>
    <row r="1146" spans="1:7" ht="29.25" customHeight="1">
      <c r="A1146" s="118">
        <v>21905</v>
      </c>
      <c r="B1146" s="119" t="s">
        <v>2274</v>
      </c>
      <c r="C1146" s="120">
        <v>0</v>
      </c>
      <c r="D1146" s="120">
        <v>0</v>
      </c>
      <c r="E1146" s="85"/>
      <c r="F1146" s="22">
        <f t="shared" si="51"/>
      </c>
      <c r="G1146">
        <f t="shared" si="50"/>
        <v>5</v>
      </c>
    </row>
    <row r="1147" spans="1:7" ht="29.25" customHeight="1">
      <c r="A1147" s="118">
        <v>21906</v>
      </c>
      <c r="B1147" s="119" t="s">
        <v>2275</v>
      </c>
      <c r="C1147" s="120">
        <v>0</v>
      </c>
      <c r="D1147" s="120">
        <v>0</v>
      </c>
      <c r="E1147" s="85"/>
      <c r="F1147" s="22">
        <f t="shared" si="51"/>
      </c>
      <c r="G1147">
        <f t="shared" si="50"/>
        <v>5</v>
      </c>
    </row>
    <row r="1148" spans="1:7" ht="29.25" customHeight="1">
      <c r="A1148" s="118">
        <v>21907</v>
      </c>
      <c r="B1148" s="119" t="s">
        <v>2276</v>
      </c>
      <c r="C1148" s="120">
        <v>0</v>
      </c>
      <c r="D1148" s="120">
        <v>0</v>
      </c>
      <c r="E1148" s="85"/>
      <c r="F1148" s="22">
        <f t="shared" si="51"/>
      </c>
      <c r="G1148">
        <f t="shared" si="50"/>
        <v>5</v>
      </c>
    </row>
    <row r="1149" spans="1:7" ht="29.25" customHeight="1">
      <c r="A1149" s="118">
        <v>21908</v>
      </c>
      <c r="B1149" s="119" t="s">
        <v>2277</v>
      </c>
      <c r="C1149" s="120">
        <v>0</v>
      </c>
      <c r="D1149" s="120">
        <v>0</v>
      </c>
      <c r="E1149" s="85"/>
      <c r="F1149" s="22">
        <f t="shared" si="51"/>
      </c>
      <c r="G1149">
        <f t="shared" si="50"/>
        <v>5</v>
      </c>
    </row>
    <row r="1150" spans="1:7" ht="29.25" customHeight="1">
      <c r="A1150" s="118">
        <v>21999</v>
      </c>
      <c r="B1150" s="119" t="s">
        <v>2278</v>
      </c>
      <c r="C1150" s="120">
        <v>0</v>
      </c>
      <c r="D1150" s="120">
        <v>0</v>
      </c>
      <c r="E1150" s="85"/>
      <c r="F1150" s="22">
        <f t="shared" si="51"/>
      </c>
      <c r="G1150">
        <f t="shared" si="50"/>
        <v>5</v>
      </c>
    </row>
    <row r="1151" spans="1:7" ht="29.25" customHeight="1">
      <c r="A1151" s="118">
        <v>220</v>
      </c>
      <c r="B1151" s="119" t="s">
        <v>1014</v>
      </c>
      <c r="C1151" s="120">
        <v>2424</v>
      </c>
      <c r="D1151" s="120">
        <f>D1152+D1179+D1194</f>
        <v>2650</v>
      </c>
      <c r="E1151" s="85">
        <f>D1151-C1151</f>
        <v>226</v>
      </c>
      <c r="F1151" s="22">
        <f t="shared" si="51"/>
        <v>9.323432343234323</v>
      </c>
      <c r="G1151">
        <f t="shared" si="50"/>
        <v>3</v>
      </c>
    </row>
    <row r="1152" spans="1:7" ht="29.25" customHeight="1">
      <c r="A1152" s="118">
        <v>22001</v>
      </c>
      <c r="B1152" s="119" t="s">
        <v>2279</v>
      </c>
      <c r="C1152" s="120">
        <v>2376</v>
      </c>
      <c r="D1152" s="120">
        <f>SUM(D1153:D1178)</f>
        <v>2550</v>
      </c>
      <c r="E1152" s="85">
        <f>D1152-C1152</f>
        <v>174</v>
      </c>
      <c r="F1152" s="22">
        <f t="shared" si="51"/>
        <v>7.3232323232323235</v>
      </c>
      <c r="G1152">
        <f t="shared" si="50"/>
        <v>5</v>
      </c>
    </row>
    <row r="1153" spans="1:7" ht="29.25" customHeight="1">
      <c r="A1153" s="118">
        <v>2200101</v>
      </c>
      <c r="B1153" s="122" t="s">
        <v>139</v>
      </c>
      <c r="C1153" s="120">
        <v>823</v>
      </c>
      <c r="D1153" s="123">
        <v>939</v>
      </c>
      <c r="E1153" s="85">
        <f>D1153-C1153</f>
        <v>116</v>
      </c>
      <c r="F1153" s="22">
        <f t="shared" si="51"/>
        <v>14.094775212636696</v>
      </c>
      <c r="G1153">
        <f t="shared" si="50"/>
        <v>7</v>
      </c>
    </row>
    <row r="1154" spans="1:7" ht="29.25" customHeight="1">
      <c r="A1154" s="118">
        <v>2200102</v>
      </c>
      <c r="B1154" s="122" t="s">
        <v>140</v>
      </c>
      <c r="C1154" s="120">
        <v>699</v>
      </c>
      <c r="D1154" s="123">
        <v>719</v>
      </c>
      <c r="E1154" s="85">
        <f>D1154-C1154</f>
        <v>20</v>
      </c>
      <c r="F1154" s="22">
        <f t="shared" si="51"/>
        <v>2.8612303290414878</v>
      </c>
      <c r="G1154">
        <f t="shared" si="50"/>
        <v>7</v>
      </c>
    </row>
    <row r="1155" spans="1:7" ht="29.25" customHeight="1">
      <c r="A1155" s="118">
        <v>2200103</v>
      </c>
      <c r="B1155" s="122" t="s">
        <v>141</v>
      </c>
      <c r="C1155" s="120">
        <v>0</v>
      </c>
      <c r="D1155" s="125"/>
      <c r="E1155" s="85"/>
      <c r="F1155" s="22">
        <f t="shared" si="51"/>
      </c>
      <c r="G1155">
        <f t="shared" si="50"/>
        <v>7</v>
      </c>
    </row>
    <row r="1156" spans="1:7" ht="29.25" customHeight="1">
      <c r="A1156" s="118">
        <v>2200104</v>
      </c>
      <c r="B1156" s="122" t="s">
        <v>1016</v>
      </c>
      <c r="C1156" s="120">
        <v>230</v>
      </c>
      <c r="D1156" s="125">
        <v>242</v>
      </c>
      <c r="E1156" s="85"/>
      <c r="F1156" s="22">
        <f t="shared" si="51"/>
        <v>5.217391304347826</v>
      </c>
      <c r="G1156">
        <f t="shared" si="50"/>
        <v>7</v>
      </c>
    </row>
    <row r="1157" spans="1:7" ht="29.25" customHeight="1">
      <c r="A1157" s="118">
        <v>2200106</v>
      </c>
      <c r="B1157" s="122" t="s">
        <v>1017</v>
      </c>
      <c r="C1157" s="120">
        <v>594</v>
      </c>
      <c r="D1157" s="123">
        <v>615</v>
      </c>
      <c r="E1157" s="85">
        <f>D1157-C1157</f>
        <v>21</v>
      </c>
      <c r="F1157" s="22">
        <f t="shared" si="51"/>
        <v>3.535353535353535</v>
      </c>
      <c r="G1157">
        <f t="shared" si="50"/>
        <v>7</v>
      </c>
    </row>
    <row r="1158" spans="1:7" ht="29.25" customHeight="1">
      <c r="A1158" s="118">
        <v>2200107</v>
      </c>
      <c r="B1158" s="122" t="s">
        <v>1018</v>
      </c>
      <c r="C1158" s="120">
        <v>0</v>
      </c>
      <c r="D1158" s="125"/>
      <c r="E1158" s="85"/>
      <c r="F1158" s="22">
        <f t="shared" si="51"/>
      </c>
      <c r="G1158">
        <f t="shared" si="50"/>
        <v>7</v>
      </c>
    </row>
    <row r="1159" spans="1:7" ht="29.25" customHeight="1">
      <c r="A1159" s="118">
        <v>2200108</v>
      </c>
      <c r="B1159" s="122" t="s">
        <v>1019</v>
      </c>
      <c r="C1159" s="120">
        <v>0</v>
      </c>
      <c r="D1159" s="125"/>
      <c r="E1159" s="85"/>
      <c r="F1159" s="22">
        <f t="shared" si="51"/>
      </c>
      <c r="G1159">
        <f t="shared" si="50"/>
        <v>7</v>
      </c>
    </row>
    <row r="1160" spans="1:7" ht="29.25" customHeight="1">
      <c r="A1160" s="118">
        <v>2200109</v>
      </c>
      <c r="B1160" s="122" t="s">
        <v>1020</v>
      </c>
      <c r="C1160" s="120">
        <v>0</v>
      </c>
      <c r="D1160" s="123"/>
      <c r="E1160" s="85">
        <f>D1160-C1160</f>
        <v>0</v>
      </c>
      <c r="F1160" s="22">
        <f t="shared" si="51"/>
      </c>
      <c r="G1160">
        <f aca="true" t="shared" si="52" ref="G1160:G1223">LEN(A1160)</f>
        <v>7</v>
      </c>
    </row>
    <row r="1161" spans="1:7" ht="29.25" customHeight="1">
      <c r="A1161" s="118">
        <v>2200112</v>
      </c>
      <c r="B1161" s="122" t="s">
        <v>1021</v>
      </c>
      <c r="C1161" s="120">
        <v>0</v>
      </c>
      <c r="D1161" s="125"/>
      <c r="E1161" s="85"/>
      <c r="F1161" s="22">
        <f aca="true" t="shared" si="53" ref="F1161:F1224">IF(AND((D1161-C1161)&lt;&gt;0,C1161&lt;&gt;0),(D1161-C1161)/C1161*100,"")</f>
      </c>
      <c r="G1161">
        <f t="shared" si="52"/>
        <v>7</v>
      </c>
    </row>
    <row r="1162" spans="1:7" ht="29.25" customHeight="1">
      <c r="A1162" s="118">
        <v>2200113</v>
      </c>
      <c r="B1162" s="122" t="s">
        <v>1022</v>
      </c>
      <c r="C1162" s="120">
        <v>0</v>
      </c>
      <c r="D1162" s="125"/>
      <c r="E1162" s="85"/>
      <c r="F1162" s="22">
        <f t="shared" si="53"/>
      </c>
      <c r="G1162">
        <f t="shared" si="52"/>
        <v>7</v>
      </c>
    </row>
    <row r="1163" spans="1:7" ht="29.25" customHeight="1">
      <c r="A1163" s="118">
        <v>2200114</v>
      </c>
      <c r="B1163" s="122" t="s">
        <v>1023</v>
      </c>
      <c r="C1163" s="120">
        <v>30</v>
      </c>
      <c r="D1163" s="125">
        <v>35</v>
      </c>
      <c r="E1163" s="85"/>
      <c r="F1163" s="22">
        <f t="shared" si="53"/>
        <v>16.666666666666664</v>
      </c>
      <c r="G1163">
        <f t="shared" si="52"/>
        <v>7</v>
      </c>
    </row>
    <row r="1164" spans="1:7" ht="29.25" customHeight="1">
      <c r="A1164" s="118">
        <v>2200115</v>
      </c>
      <c r="B1164" s="122" t="s">
        <v>1024</v>
      </c>
      <c r="C1164" s="120">
        <v>0</v>
      </c>
      <c r="D1164" s="125"/>
      <c r="E1164" s="85"/>
      <c r="F1164" s="22">
        <f t="shared" si="53"/>
      </c>
      <c r="G1164">
        <f t="shared" si="52"/>
        <v>7</v>
      </c>
    </row>
    <row r="1165" spans="1:7" ht="29.25" customHeight="1">
      <c r="A1165" s="118">
        <v>2200116</v>
      </c>
      <c r="B1165" s="122" t="s">
        <v>1025</v>
      </c>
      <c r="C1165" s="120">
        <v>0</v>
      </c>
      <c r="D1165" s="125"/>
      <c r="E1165" s="85"/>
      <c r="F1165" s="22">
        <f t="shared" si="53"/>
      </c>
      <c r="G1165">
        <f t="shared" si="52"/>
        <v>7</v>
      </c>
    </row>
    <row r="1166" spans="1:7" ht="29.25" customHeight="1">
      <c r="A1166" s="118">
        <v>2200119</v>
      </c>
      <c r="B1166" s="122" t="s">
        <v>1026</v>
      </c>
      <c r="C1166" s="120">
        <v>0</v>
      </c>
      <c r="D1166" s="125"/>
      <c r="E1166" s="85"/>
      <c r="F1166" s="22">
        <f t="shared" si="53"/>
      </c>
      <c r="G1166">
        <f t="shared" si="52"/>
        <v>7</v>
      </c>
    </row>
    <row r="1167" spans="1:7" ht="29.25" customHeight="1">
      <c r="A1167" s="118">
        <v>2200120</v>
      </c>
      <c r="B1167" s="122" t="s">
        <v>1027</v>
      </c>
      <c r="C1167" s="120">
        <v>0</v>
      </c>
      <c r="D1167" s="125"/>
      <c r="E1167" s="85"/>
      <c r="F1167" s="22">
        <f t="shared" si="53"/>
      </c>
      <c r="G1167">
        <f t="shared" si="52"/>
        <v>7</v>
      </c>
    </row>
    <row r="1168" spans="1:7" ht="29.25" customHeight="1">
      <c r="A1168" s="118">
        <v>2200121</v>
      </c>
      <c r="B1168" s="122" t="s">
        <v>1028</v>
      </c>
      <c r="C1168" s="120">
        <v>0</v>
      </c>
      <c r="D1168" s="125"/>
      <c r="E1168" s="85"/>
      <c r="F1168" s="22">
        <f t="shared" si="53"/>
      </c>
      <c r="G1168">
        <f t="shared" si="52"/>
        <v>7</v>
      </c>
    </row>
    <row r="1169" spans="1:7" ht="29.25" customHeight="1">
      <c r="A1169" s="118">
        <v>2200122</v>
      </c>
      <c r="B1169" s="122" t="s">
        <v>1029</v>
      </c>
      <c r="C1169" s="120">
        <v>0</v>
      </c>
      <c r="D1169" s="125"/>
      <c r="E1169" s="85"/>
      <c r="F1169" s="22">
        <f t="shared" si="53"/>
      </c>
      <c r="G1169">
        <f t="shared" si="52"/>
        <v>7</v>
      </c>
    </row>
    <row r="1170" spans="1:7" ht="29.25" customHeight="1">
      <c r="A1170" s="118">
        <v>2200123</v>
      </c>
      <c r="B1170" s="122" t="s">
        <v>1030</v>
      </c>
      <c r="C1170" s="120">
        <v>0</v>
      </c>
      <c r="D1170" s="125"/>
      <c r="E1170" s="85"/>
      <c r="F1170" s="22">
        <f t="shared" si="53"/>
      </c>
      <c r="G1170">
        <f t="shared" si="52"/>
        <v>7</v>
      </c>
    </row>
    <row r="1171" spans="1:7" ht="29.25" customHeight="1">
      <c r="A1171" s="118">
        <v>2200124</v>
      </c>
      <c r="B1171" s="122" t="s">
        <v>1031</v>
      </c>
      <c r="C1171" s="120">
        <v>0</v>
      </c>
      <c r="D1171" s="125"/>
      <c r="E1171" s="85"/>
      <c r="F1171" s="22">
        <f t="shared" si="53"/>
      </c>
      <c r="G1171">
        <f t="shared" si="52"/>
        <v>7</v>
      </c>
    </row>
    <row r="1172" spans="1:7" ht="29.25" customHeight="1">
      <c r="A1172" s="118">
        <v>2200125</v>
      </c>
      <c r="B1172" s="122" t="s">
        <v>1032</v>
      </c>
      <c r="C1172" s="120">
        <v>0</v>
      </c>
      <c r="D1172" s="125"/>
      <c r="E1172" s="85"/>
      <c r="F1172" s="22">
        <f t="shared" si="53"/>
      </c>
      <c r="G1172">
        <f t="shared" si="52"/>
        <v>7</v>
      </c>
    </row>
    <row r="1173" spans="1:7" ht="29.25" customHeight="1">
      <c r="A1173" s="118">
        <v>2200126</v>
      </c>
      <c r="B1173" s="122" t="s">
        <v>1033</v>
      </c>
      <c r="C1173" s="120">
        <v>0</v>
      </c>
      <c r="D1173" s="125"/>
      <c r="E1173" s="85"/>
      <c r="F1173" s="22">
        <f t="shared" si="53"/>
      </c>
      <c r="G1173">
        <f t="shared" si="52"/>
        <v>7</v>
      </c>
    </row>
    <row r="1174" spans="1:7" ht="29.25" customHeight="1">
      <c r="A1174" s="118">
        <v>2200127</v>
      </c>
      <c r="B1174" s="122" t="s">
        <v>1034</v>
      </c>
      <c r="C1174" s="120">
        <v>0</v>
      </c>
      <c r="D1174" s="125"/>
      <c r="E1174" s="85"/>
      <c r="F1174" s="22">
        <f t="shared" si="53"/>
      </c>
      <c r="G1174">
        <f t="shared" si="52"/>
        <v>7</v>
      </c>
    </row>
    <row r="1175" spans="1:7" ht="29.25" customHeight="1">
      <c r="A1175" s="118">
        <v>2200128</v>
      </c>
      <c r="B1175" s="122" t="s">
        <v>1035</v>
      </c>
      <c r="C1175" s="120">
        <v>0</v>
      </c>
      <c r="D1175" s="125"/>
      <c r="E1175" s="85"/>
      <c r="F1175" s="22">
        <f t="shared" si="53"/>
      </c>
      <c r="G1175">
        <f t="shared" si="52"/>
        <v>7</v>
      </c>
    </row>
    <row r="1176" spans="1:7" ht="29.25" customHeight="1">
      <c r="A1176" s="118">
        <v>2200129</v>
      </c>
      <c r="B1176" s="122" t="s">
        <v>1036</v>
      </c>
      <c r="C1176" s="120">
        <v>0</v>
      </c>
      <c r="D1176" s="125"/>
      <c r="E1176" s="85"/>
      <c r="F1176" s="22">
        <f t="shared" si="53"/>
      </c>
      <c r="G1176">
        <f t="shared" si="52"/>
        <v>7</v>
      </c>
    </row>
    <row r="1177" spans="1:7" ht="29.25" customHeight="1">
      <c r="A1177" s="118">
        <v>2200150</v>
      </c>
      <c r="B1177" s="122" t="s">
        <v>148</v>
      </c>
      <c r="C1177" s="120">
        <v>0</v>
      </c>
      <c r="D1177" s="125"/>
      <c r="E1177" s="85"/>
      <c r="F1177" s="22">
        <f t="shared" si="53"/>
      </c>
      <c r="G1177">
        <f t="shared" si="52"/>
        <v>7</v>
      </c>
    </row>
    <row r="1178" spans="1:7" ht="29.25" customHeight="1">
      <c r="A1178" s="118">
        <v>2200199</v>
      </c>
      <c r="B1178" s="122" t="s">
        <v>1037</v>
      </c>
      <c r="C1178" s="120">
        <v>0</v>
      </c>
      <c r="D1178" s="123"/>
      <c r="E1178" s="85">
        <f>D1178-C1178</f>
        <v>0</v>
      </c>
      <c r="F1178" s="22">
        <f t="shared" si="53"/>
      </c>
      <c r="G1178">
        <f t="shared" si="52"/>
        <v>7</v>
      </c>
    </row>
    <row r="1179" spans="1:7" ht="29.25" customHeight="1">
      <c r="A1179" s="118">
        <v>22005</v>
      </c>
      <c r="B1179" s="119" t="s">
        <v>2280</v>
      </c>
      <c r="C1179" s="120">
        <v>48</v>
      </c>
      <c r="D1179" s="120">
        <f>SUM(D1180:D1193)</f>
        <v>100</v>
      </c>
      <c r="E1179" s="85">
        <f>D1179-C1179</f>
        <v>52</v>
      </c>
      <c r="F1179" s="22">
        <f t="shared" si="53"/>
        <v>108.33333333333333</v>
      </c>
      <c r="G1179">
        <f t="shared" si="52"/>
        <v>5</v>
      </c>
    </row>
    <row r="1180" spans="1:7" ht="29.25" customHeight="1">
      <c r="A1180" s="118">
        <v>2200501</v>
      </c>
      <c r="B1180" s="122" t="s">
        <v>139</v>
      </c>
      <c r="C1180" s="120">
        <v>28</v>
      </c>
      <c r="D1180" s="123">
        <v>57</v>
      </c>
      <c r="E1180" s="85">
        <f>D1180-C1180</f>
        <v>29</v>
      </c>
      <c r="F1180" s="22">
        <f t="shared" si="53"/>
        <v>103.57142857142858</v>
      </c>
      <c r="G1180">
        <f t="shared" si="52"/>
        <v>7</v>
      </c>
    </row>
    <row r="1181" spans="1:7" ht="29.25" customHeight="1">
      <c r="A1181" s="118">
        <v>2200502</v>
      </c>
      <c r="B1181" s="122" t="s">
        <v>140</v>
      </c>
      <c r="C1181" s="120">
        <v>0</v>
      </c>
      <c r="D1181" s="123"/>
      <c r="E1181" s="85">
        <f>D1181-C1181</f>
        <v>0</v>
      </c>
      <c r="F1181" s="22">
        <f t="shared" si="53"/>
      </c>
      <c r="G1181">
        <f t="shared" si="52"/>
        <v>7</v>
      </c>
    </row>
    <row r="1182" spans="1:7" ht="29.25" customHeight="1">
      <c r="A1182" s="118">
        <v>2200503</v>
      </c>
      <c r="B1182" s="122" t="s">
        <v>141</v>
      </c>
      <c r="C1182" s="120">
        <v>0</v>
      </c>
      <c r="D1182" s="125"/>
      <c r="E1182" s="85"/>
      <c r="F1182" s="22">
        <f t="shared" si="53"/>
      </c>
      <c r="G1182">
        <f t="shared" si="52"/>
        <v>7</v>
      </c>
    </row>
    <row r="1183" spans="1:7" ht="28.5" customHeight="1">
      <c r="A1183" s="118">
        <v>2200504</v>
      </c>
      <c r="B1183" s="122" t="s">
        <v>1039</v>
      </c>
      <c r="C1183" s="120">
        <v>0</v>
      </c>
      <c r="D1183" s="125"/>
      <c r="E1183" s="85"/>
      <c r="F1183" s="22">
        <f t="shared" si="53"/>
      </c>
      <c r="G1183">
        <f t="shared" si="52"/>
        <v>7</v>
      </c>
    </row>
    <row r="1184" spans="1:7" ht="28.5" customHeight="1">
      <c r="A1184" s="118">
        <v>2200506</v>
      </c>
      <c r="B1184" s="122" t="s">
        <v>1040</v>
      </c>
      <c r="C1184" s="120">
        <v>0</v>
      </c>
      <c r="D1184" s="125"/>
      <c r="E1184" s="85"/>
      <c r="F1184" s="22">
        <f t="shared" si="53"/>
      </c>
      <c r="G1184">
        <f t="shared" si="52"/>
        <v>7</v>
      </c>
    </row>
    <row r="1185" spans="1:7" ht="28.5" customHeight="1">
      <c r="A1185" s="118">
        <v>2200507</v>
      </c>
      <c r="B1185" s="122" t="s">
        <v>1041</v>
      </c>
      <c r="C1185" s="120">
        <v>0</v>
      </c>
      <c r="D1185" s="125"/>
      <c r="E1185" s="85"/>
      <c r="F1185" s="22">
        <f t="shared" si="53"/>
      </c>
      <c r="G1185">
        <f t="shared" si="52"/>
        <v>7</v>
      </c>
    </row>
    <row r="1186" spans="1:7" ht="29.25" customHeight="1">
      <c r="A1186" s="118">
        <v>2200508</v>
      </c>
      <c r="B1186" s="122" t="s">
        <v>1042</v>
      </c>
      <c r="C1186" s="120">
        <v>0</v>
      </c>
      <c r="D1186" s="125"/>
      <c r="E1186" s="85"/>
      <c r="F1186" s="22">
        <f t="shared" si="53"/>
      </c>
      <c r="G1186">
        <f t="shared" si="52"/>
        <v>7</v>
      </c>
    </row>
    <row r="1187" spans="1:7" ht="29.25" customHeight="1">
      <c r="A1187" s="118">
        <v>2200509</v>
      </c>
      <c r="B1187" s="122" t="s">
        <v>1043</v>
      </c>
      <c r="C1187" s="120">
        <v>20</v>
      </c>
      <c r="D1187" s="123">
        <v>43</v>
      </c>
      <c r="E1187" s="85">
        <f>D1187-C1187</f>
        <v>23</v>
      </c>
      <c r="F1187" s="22">
        <f t="shared" si="53"/>
        <v>114.99999999999999</v>
      </c>
      <c r="G1187">
        <f t="shared" si="52"/>
        <v>7</v>
      </c>
    </row>
    <row r="1188" spans="1:7" ht="29.25" customHeight="1">
      <c r="A1188" s="118">
        <v>2200510</v>
      </c>
      <c r="B1188" s="122" t="s">
        <v>1044</v>
      </c>
      <c r="C1188" s="120">
        <v>0</v>
      </c>
      <c r="D1188" s="125"/>
      <c r="E1188" s="85"/>
      <c r="F1188" s="22">
        <f t="shared" si="53"/>
      </c>
      <c r="G1188">
        <f t="shared" si="52"/>
        <v>7</v>
      </c>
    </row>
    <row r="1189" spans="1:7" ht="29.25" customHeight="1">
      <c r="A1189" s="118">
        <v>2200511</v>
      </c>
      <c r="B1189" s="122" t="s">
        <v>1045</v>
      </c>
      <c r="C1189" s="120">
        <v>0</v>
      </c>
      <c r="D1189" s="125"/>
      <c r="E1189" s="85"/>
      <c r="F1189" s="22">
        <f t="shared" si="53"/>
      </c>
      <c r="G1189">
        <f t="shared" si="52"/>
        <v>7</v>
      </c>
    </row>
    <row r="1190" spans="1:7" ht="29.25" customHeight="1">
      <c r="A1190" s="118">
        <v>2200512</v>
      </c>
      <c r="B1190" s="122" t="s">
        <v>1046</v>
      </c>
      <c r="C1190" s="120">
        <v>0</v>
      </c>
      <c r="D1190" s="125"/>
      <c r="E1190" s="85"/>
      <c r="F1190" s="22">
        <f t="shared" si="53"/>
      </c>
      <c r="G1190">
        <f t="shared" si="52"/>
        <v>7</v>
      </c>
    </row>
    <row r="1191" spans="1:7" ht="29.25" customHeight="1">
      <c r="A1191" s="118">
        <v>2200513</v>
      </c>
      <c r="B1191" s="122" t="s">
        <v>1047</v>
      </c>
      <c r="C1191" s="120">
        <v>0</v>
      </c>
      <c r="D1191" s="125"/>
      <c r="E1191" s="85"/>
      <c r="F1191" s="22">
        <f t="shared" si="53"/>
      </c>
      <c r="G1191">
        <f t="shared" si="52"/>
        <v>7</v>
      </c>
    </row>
    <row r="1192" spans="1:7" ht="29.25" customHeight="1">
      <c r="A1192" s="118">
        <v>2200514</v>
      </c>
      <c r="B1192" s="122" t="s">
        <v>1048</v>
      </c>
      <c r="C1192" s="120">
        <v>0</v>
      </c>
      <c r="D1192" s="125"/>
      <c r="E1192" s="85"/>
      <c r="F1192" s="22">
        <f t="shared" si="53"/>
      </c>
      <c r="G1192">
        <f t="shared" si="52"/>
        <v>7</v>
      </c>
    </row>
    <row r="1193" spans="1:7" ht="29.25" customHeight="1">
      <c r="A1193" s="118">
        <v>2200599</v>
      </c>
      <c r="B1193" s="122" t="s">
        <v>1049</v>
      </c>
      <c r="C1193" s="120">
        <v>0</v>
      </c>
      <c r="D1193" s="120"/>
      <c r="E1193" s="85"/>
      <c r="F1193" s="22">
        <f t="shared" si="53"/>
      </c>
      <c r="G1193">
        <f t="shared" si="52"/>
        <v>7</v>
      </c>
    </row>
    <row r="1194" spans="1:7" ht="29.25" customHeight="1">
      <c r="A1194" s="118">
        <v>22099</v>
      </c>
      <c r="B1194" s="119" t="s">
        <v>2281</v>
      </c>
      <c r="C1194" s="120">
        <v>0</v>
      </c>
      <c r="D1194" s="120">
        <f>D1195</f>
        <v>0</v>
      </c>
      <c r="E1194" s="85"/>
      <c r="F1194" s="22">
        <f t="shared" si="53"/>
      </c>
      <c r="G1194">
        <f t="shared" si="52"/>
        <v>5</v>
      </c>
    </row>
    <row r="1195" spans="1:7" ht="29.25" customHeight="1">
      <c r="A1195" s="118">
        <v>2209999</v>
      </c>
      <c r="B1195" s="122" t="s">
        <v>1051</v>
      </c>
      <c r="C1195" s="120">
        <v>0</v>
      </c>
      <c r="D1195" s="120"/>
      <c r="E1195" s="85"/>
      <c r="F1195" s="22">
        <f t="shared" si="53"/>
      </c>
      <c r="G1195">
        <f t="shared" si="52"/>
        <v>7</v>
      </c>
    </row>
    <row r="1196" spans="1:7" ht="29.25" customHeight="1">
      <c r="A1196" s="118">
        <v>221</v>
      </c>
      <c r="B1196" s="119" t="s">
        <v>1052</v>
      </c>
      <c r="C1196" s="120">
        <v>5605</v>
      </c>
      <c r="D1196" s="120">
        <f>D1197+D1208+D1212</f>
        <v>5903</v>
      </c>
      <c r="E1196" s="85">
        <f>D1196-C1196</f>
        <v>298</v>
      </c>
      <c r="F1196" s="22">
        <f t="shared" si="53"/>
        <v>5.316681534344336</v>
      </c>
      <c r="G1196">
        <f t="shared" si="52"/>
        <v>3</v>
      </c>
    </row>
    <row r="1197" spans="1:7" ht="29.25" customHeight="1">
      <c r="A1197" s="118">
        <v>22101</v>
      </c>
      <c r="B1197" s="119" t="s">
        <v>2282</v>
      </c>
      <c r="C1197" s="120">
        <v>1258</v>
      </c>
      <c r="D1197" s="120">
        <f>SUM(D1198:D1207)</f>
        <v>1356</v>
      </c>
      <c r="E1197" s="85">
        <f>D1197-C1197</f>
        <v>98</v>
      </c>
      <c r="F1197" s="22">
        <f t="shared" si="53"/>
        <v>7.790143084260731</v>
      </c>
      <c r="G1197">
        <f t="shared" si="52"/>
        <v>5</v>
      </c>
    </row>
    <row r="1198" spans="1:7" ht="29.25" customHeight="1">
      <c r="A1198" s="118">
        <v>2210101</v>
      </c>
      <c r="B1198" s="122" t="s">
        <v>1054</v>
      </c>
      <c r="C1198" s="120">
        <v>0</v>
      </c>
      <c r="D1198" s="125"/>
      <c r="E1198" s="85"/>
      <c r="F1198" s="22">
        <f t="shared" si="53"/>
      </c>
      <c r="G1198">
        <f t="shared" si="52"/>
        <v>7</v>
      </c>
    </row>
    <row r="1199" spans="1:7" ht="29.25" customHeight="1">
      <c r="A1199" s="118">
        <v>2210102</v>
      </c>
      <c r="B1199" s="122" t="s">
        <v>1055</v>
      </c>
      <c r="C1199" s="120">
        <v>0</v>
      </c>
      <c r="D1199" s="125"/>
      <c r="E1199" s="85"/>
      <c r="F1199" s="22">
        <f t="shared" si="53"/>
      </c>
      <c r="G1199">
        <f t="shared" si="52"/>
        <v>7</v>
      </c>
    </row>
    <row r="1200" spans="1:7" ht="29.25" customHeight="1">
      <c r="A1200" s="118">
        <v>2210103</v>
      </c>
      <c r="B1200" s="122" t="s">
        <v>1056</v>
      </c>
      <c r="C1200" s="120">
        <v>326</v>
      </c>
      <c r="D1200" s="123">
        <v>356</v>
      </c>
      <c r="E1200" s="85">
        <f>D1200-C1200</f>
        <v>30</v>
      </c>
      <c r="F1200" s="22">
        <f t="shared" si="53"/>
        <v>9.202453987730062</v>
      </c>
      <c r="G1200">
        <f t="shared" si="52"/>
        <v>7</v>
      </c>
    </row>
    <row r="1201" spans="1:7" ht="29.25" customHeight="1">
      <c r="A1201" s="118">
        <v>2210104</v>
      </c>
      <c r="B1201" s="122" t="s">
        <v>1057</v>
      </c>
      <c r="C1201" s="120">
        <v>0</v>
      </c>
      <c r="D1201" s="125"/>
      <c r="E1201" s="85"/>
      <c r="F1201" s="22">
        <f t="shared" si="53"/>
      </c>
      <c r="G1201">
        <f t="shared" si="52"/>
        <v>7</v>
      </c>
    </row>
    <row r="1202" spans="1:7" ht="29.25" customHeight="1">
      <c r="A1202" s="118">
        <v>2210105</v>
      </c>
      <c r="B1202" s="122" t="s">
        <v>1058</v>
      </c>
      <c r="C1202" s="120">
        <v>551</v>
      </c>
      <c r="D1202" s="123">
        <v>589</v>
      </c>
      <c r="E1202" s="85">
        <f>D1202-C1202</f>
        <v>38</v>
      </c>
      <c r="F1202" s="22">
        <f t="shared" si="53"/>
        <v>6.896551724137931</v>
      </c>
      <c r="G1202">
        <f t="shared" si="52"/>
        <v>7</v>
      </c>
    </row>
    <row r="1203" spans="1:7" ht="29.25" customHeight="1">
      <c r="A1203" s="118">
        <v>2210106</v>
      </c>
      <c r="B1203" s="122" t="s">
        <v>1059</v>
      </c>
      <c r="C1203" s="120">
        <v>0</v>
      </c>
      <c r="D1203" s="125"/>
      <c r="E1203" s="85"/>
      <c r="F1203" s="22">
        <f t="shared" si="53"/>
      </c>
      <c r="G1203">
        <f t="shared" si="52"/>
        <v>7</v>
      </c>
    </row>
    <row r="1204" spans="1:7" ht="29.25" customHeight="1">
      <c r="A1204" s="118">
        <v>2210107</v>
      </c>
      <c r="B1204" s="122" t="s">
        <v>1060</v>
      </c>
      <c r="C1204" s="120">
        <v>0</v>
      </c>
      <c r="D1204" s="125"/>
      <c r="E1204" s="85"/>
      <c r="F1204" s="22">
        <f t="shared" si="53"/>
      </c>
      <c r="G1204">
        <f t="shared" si="52"/>
        <v>7</v>
      </c>
    </row>
    <row r="1205" spans="1:7" ht="29.25" customHeight="1">
      <c r="A1205" s="118">
        <v>2210108</v>
      </c>
      <c r="B1205" s="122" t="s">
        <v>1061</v>
      </c>
      <c r="C1205" s="120">
        <v>333</v>
      </c>
      <c r="D1205" s="123">
        <v>359</v>
      </c>
      <c r="E1205" s="85">
        <f>D1205-C1205</f>
        <v>26</v>
      </c>
      <c r="F1205" s="22">
        <f t="shared" si="53"/>
        <v>7.807807807807808</v>
      </c>
      <c r="G1205">
        <f t="shared" si="52"/>
        <v>7</v>
      </c>
    </row>
    <row r="1206" spans="1:7" ht="29.25" customHeight="1">
      <c r="A1206" s="118">
        <v>2210109</v>
      </c>
      <c r="B1206" s="122" t="s">
        <v>1062</v>
      </c>
      <c r="C1206" s="120">
        <v>0</v>
      </c>
      <c r="D1206" s="125"/>
      <c r="E1206" s="85"/>
      <c r="F1206" s="22">
        <f t="shared" si="53"/>
      </c>
      <c r="G1206">
        <f t="shared" si="52"/>
        <v>7</v>
      </c>
    </row>
    <row r="1207" spans="1:7" ht="29.25" customHeight="1">
      <c r="A1207" s="118">
        <v>2210199</v>
      </c>
      <c r="B1207" s="122" t="s">
        <v>1063</v>
      </c>
      <c r="C1207" s="120">
        <v>48</v>
      </c>
      <c r="D1207" s="123">
        <v>52</v>
      </c>
      <c r="E1207" s="85">
        <f>D1207-C1207</f>
        <v>4</v>
      </c>
      <c r="F1207" s="22">
        <f t="shared" si="53"/>
        <v>8.333333333333332</v>
      </c>
      <c r="G1207">
        <f t="shared" si="52"/>
        <v>7</v>
      </c>
    </row>
    <row r="1208" spans="1:7" ht="29.25" customHeight="1">
      <c r="A1208" s="118">
        <v>22102</v>
      </c>
      <c r="B1208" s="119" t="s">
        <v>2283</v>
      </c>
      <c r="C1208" s="120">
        <v>4347</v>
      </c>
      <c r="D1208" s="120">
        <f>SUM(D1209:D1211)</f>
        <v>4547</v>
      </c>
      <c r="E1208" s="85">
        <f>D1208-C1208</f>
        <v>200</v>
      </c>
      <c r="F1208" s="22">
        <f t="shared" si="53"/>
        <v>4.6008741660915575</v>
      </c>
      <c r="G1208">
        <f t="shared" si="52"/>
        <v>5</v>
      </c>
    </row>
    <row r="1209" spans="1:7" ht="29.25" customHeight="1">
      <c r="A1209" s="118">
        <v>2210201</v>
      </c>
      <c r="B1209" s="122" t="s">
        <v>1065</v>
      </c>
      <c r="C1209" s="120">
        <v>4347</v>
      </c>
      <c r="D1209" s="123">
        <v>4547</v>
      </c>
      <c r="E1209" s="85">
        <f>D1209-C1209</f>
        <v>200</v>
      </c>
      <c r="F1209" s="22">
        <f t="shared" si="53"/>
        <v>4.6008741660915575</v>
      </c>
      <c r="G1209">
        <f t="shared" si="52"/>
        <v>7</v>
      </c>
    </row>
    <row r="1210" spans="1:7" ht="29.25" customHeight="1">
      <c r="A1210" s="118">
        <v>2210202</v>
      </c>
      <c r="B1210" s="122" t="s">
        <v>1066</v>
      </c>
      <c r="C1210" s="120">
        <v>0</v>
      </c>
      <c r="D1210" s="120"/>
      <c r="E1210" s="85"/>
      <c r="F1210" s="22">
        <f t="shared" si="53"/>
      </c>
      <c r="G1210">
        <f t="shared" si="52"/>
        <v>7</v>
      </c>
    </row>
    <row r="1211" spans="1:7" ht="29.25" customHeight="1">
      <c r="A1211" s="118">
        <v>2210203</v>
      </c>
      <c r="B1211" s="122" t="s">
        <v>1067</v>
      </c>
      <c r="C1211" s="120">
        <v>0</v>
      </c>
      <c r="D1211" s="120"/>
      <c r="E1211" s="85"/>
      <c r="F1211" s="22">
        <f t="shared" si="53"/>
      </c>
      <c r="G1211">
        <f t="shared" si="52"/>
        <v>7</v>
      </c>
    </row>
    <row r="1212" spans="1:7" ht="29.25" customHeight="1">
      <c r="A1212" s="118">
        <v>22103</v>
      </c>
      <c r="B1212" s="119" t="s">
        <v>2284</v>
      </c>
      <c r="C1212" s="120">
        <v>0</v>
      </c>
      <c r="D1212" s="120">
        <f>SUM(D1213:D1215)</f>
        <v>0</v>
      </c>
      <c r="E1212" s="85"/>
      <c r="F1212" s="22">
        <f t="shared" si="53"/>
      </c>
      <c r="G1212">
        <f t="shared" si="52"/>
        <v>5</v>
      </c>
    </row>
    <row r="1213" spans="1:7" ht="29.25" customHeight="1">
      <c r="A1213" s="118">
        <v>2210301</v>
      </c>
      <c r="B1213" s="122" t="s">
        <v>1069</v>
      </c>
      <c r="C1213" s="120">
        <v>0</v>
      </c>
      <c r="D1213" s="120"/>
      <c r="E1213" s="85"/>
      <c r="F1213" s="22">
        <f t="shared" si="53"/>
      </c>
      <c r="G1213">
        <f t="shared" si="52"/>
        <v>7</v>
      </c>
    </row>
    <row r="1214" spans="1:7" ht="29.25" customHeight="1">
      <c r="A1214" s="118">
        <v>2210302</v>
      </c>
      <c r="B1214" s="122" t="s">
        <v>1070</v>
      </c>
      <c r="C1214" s="120">
        <v>0</v>
      </c>
      <c r="D1214" s="120"/>
      <c r="E1214" s="85"/>
      <c r="F1214" s="22">
        <f t="shared" si="53"/>
      </c>
      <c r="G1214">
        <f t="shared" si="52"/>
        <v>7</v>
      </c>
    </row>
    <row r="1215" spans="1:7" ht="29.25" customHeight="1">
      <c r="A1215" s="118">
        <v>2210399</v>
      </c>
      <c r="B1215" s="122" t="s">
        <v>1071</v>
      </c>
      <c r="C1215" s="120">
        <v>0</v>
      </c>
      <c r="D1215" s="120"/>
      <c r="E1215" s="85"/>
      <c r="F1215" s="22">
        <f t="shared" si="53"/>
      </c>
      <c r="G1215">
        <f t="shared" si="52"/>
        <v>7</v>
      </c>
    </row>
    <row r="1216" spans="1:7" ht="29.25" customHeight="1">
      <c r="A1216" s="118">
        <v>222</v>
      </c>
      <c r="B1216" s="119" t="s">
        <v>1072</v>
      </c>
      <c r="C1216" s="120">
        <v>174</v>
      </c>
      <c r="D1216" s="120">
        <f>D1217+D1235+D1241+D1247</f>
        <v>358</v>
      </c>
      <c r="E1216" s="85">
        <f>D1216-C1216</f>
        <v>184</v>
      </c>
      <c r="F1216" s="22">
        <f t="shared" si="53"/>
        <v>105.74712643678161</v>
      </c>
      <c r="G1216">
        <f t="shared" si="52"/>
        <v>3</v>
      </c>
    </row>
    <row r="1217" spans="1:7" ht="29.25" customHeight="1">
      <c r="A1217" s="118">
        <v>22201</v>
      </c>
      <c r="B1217" s="119" t="s">
        <v>2285</v>
      </c>
      <c r="C1217" s="120">
        <v>137</v>
      </c>
      <c r="D1217" s="120">
        <f>SUM(D1218:D1234)</f>
        <v>260</v>
      </c>
      <c r="E1217" s="85">
        <f>D1217-C1217</f>
        <v>123</v>
      </c>
      <c r="F1217" s="22">
        <f t="shared" si="53"/>
        <v>89.78102189781022</v>
      </c>
      <c r="G1217">
        <f t="shared" si="52"/>
        <v>5</v>
      </c>
    </row>
    <row r="1218" spans="1:7" ht="30" customHeight="1">
      <c r="A1218" s="118">
        <v>2220101</v>
      </c>
      <c r="B1218" s="122" t="s">
        <v>139</v>
      </c>
      <c r="C1218" s="120">
        <v>0</v>
      </c>
      <c r="D1218" s="125"/>
      <c r="E1218" s="85"/>
      <c r="F1218" s="22">
        <f t="shared" si="53"/>
      </c>
      <c r="G1218">
        <f t="shared" si="52"/>
        <v>7</v>
      </c>
    </row>
    <row r="1219" spans="1:7" ht="30" customHeight="1">
      <c r="A1219" s="118">
        <v>2220102</v>
      </c>
      <c r="B1219" s="122" t="s">
        <v>140</v>
      </c>
      <c r="C1219" s="120">
        <v>0</v>
      </c>
      <c r="D1219" s="123"/>
      <c r="E1219" s="85">
        <f>D1219-C1219</f>
        <v>0</v>
      </c>
      <c r="F1219" s="22">
        <f t="shared" si="53"/>
      </c>
      <c r="G1219">
        <f t="shared" si="52"/>
        <v>7</v>
      </c>
    </row>
    <row r="1220" spans="1:7" ht="30" customHeight="1">
      <c r="A1220" s="118">
        <v>2220103</v>
      </c>
      <c r="B1220" s="122" t="s">
        <v>141</v>
      </c>
      <c r="C1220" s="120">
        <v>0</v>
      </c>
      <c r="D1220" s="125"/>
      <c r="E1220" s="85"/>
      <c r="F1220" s="22">
        <f t="shared" si="53"/>
      </c>
      <c r="G1220">
        <f t="shared" si="52"/>
        <v>7</v>
      </c>
    </row>
    <row r="1221" spans="1:7" ht="30" customHeight="1">
      <c r="A1221" s="118">
        <v>2220104</v>
      </c>
      <c r="B1221" s="122" t="s">
        <v>1074</v>
      </c>
      <c r="C1221" s="120">
        <v>0</v>
      </c>
      <c r="D1221" s="125"/>
      <c r="E1221" s="85"/>
      <c r="F1221" s="22">
        <f t="shared" si="53"/>
      </c>
      <c r="G1221">
        <f t="shared" si="52"/>
        <v>7</v>
      </c>
    </row>
    <row r="1222" spans="1:7" ht="30" customHeight="1">
      <c r="A1222" s="118">
        <v>2220105</v>
      </c>
      <c r="B1222" s="122" t="s">
        <v>1075</v>
      </c>
      <c r="C1222" s="120">
        <v>0</v>
      </c>
      <c r="D1222" s="125"/>
      <c r="E1222" s="85"/>
      <c r="F1222" s="22">
        <f t="shared" si="53"/>
      </c>
      <c r="G1222">
        <f t="shared" si="52"/>
        <v>7</v>
      </c>
    </row>
    <row r="1223" spans="1:7" ht="29.25" customHeight="1">
      <c r="A1223" s="118">
        <v>2220106</v>
      </c>
      <c r="B1223" s="122" t="s">
        <v>1076</v>
      </c>
      <c r="C1223" s="120">
        <v>0</v>
      </c>
      <c r="D1223" s="125"/>
      <c r="E1223" s="85"/>
      <c r="F1223" s="22">
        <f t="shared" si="53"/>
      </c>
      <c r="G1223">
        <f t="shared" si="52"/>
        <v>7</v>
      </c>
    </row>
    <row r="1224" spans="1:7" ht="29.25" customHeight="1">
      <c r="A1224" s="118">
        <v>2220107</v>
      </c>
      <c r="B1224" s="122" t="s">
        <v>1077</v>
      </c>
      <c r="C1224" s="120">
        <v>0</v>
      </c>
      <c r="D1224" s="125"/>
      <c r="E1224" s="85"/>
      <c r="F1224" s="22">
        <f t="shared" si="53"/>
      </c>
      <c r="G1224">
        <f aca="true" t="shared" si="54" ref="G1224:G1287">LEN(A1224)</f>
        <v>7</v>
      </c>
    </row>
    <row r="1225" spans="1:7" ht="29.25" customHeight="1">
      <c r="A1225" s="118">
        <v>2220112</v>
      </c>
      <c r="B1225" s="122" t="s">
        <v>1078</v>
      </c>
      <c r="C1225" s="120">
        <v>4</v>
      </c>
      <c r="D1225" s="123">
        <v>6</v>
      </c>
      <c r="E1225" s="85">
        <f>D1225-C1225</f>
        <v>2</v>
      </c>
      <c r="F1225" s="22">
        <f aca="true" t="shared" si="55" ref="F1225:F1288">IF(AND((D1225-C1225)&lt;&gt;0,C1225&lt;&gt;0),(D1225-C1225)/C1225*100,"")</f>
        <v>50</v>
      </c>
      <c r="G1225">
        <f t="shared" si="54"/>
        <v>7</v>
      </c>
    </row>
    <row r="1226" spans="1:7" ht="29.25" customHeight="1">
      <c r="A1226" s="118">
        <v>2220113</v>
      </c>
      <c r="B1226" s="122" t="s">
        <v>1079</v>
      </c>
      <c r="C1226" s="120">
        <v>0</v>
      </c>
      <c r="D1226" s="125"/>
      <c r="E1226" s="85"/>
      <c r="F1226" s="22">
        <f t="shared" si="55"/>
      </c>
      <c r="G1226">
        <f t="shared" si="54"/>
        <v>7</v>
      </c>
    </row>
    <row r="1227" spans="1:7" ht="29.25" customHeight="1">
      <c r="A1227" s="118">
        <v>2220114</v>
      </c>
      <c r="B1227" s="122" t="s">
        <v>1080</v>
      </c>
      <c r="C1227" s="120">
        <v>0</v>
      </c>
      <c r="D1227" s="125"/>
      <c r="E1227" s="85"/>
      <c r="F1227" s="22">
        <f t="shared" si="55"/>
      </c>
      <c r="G1227">
        <f t="shared" si="54"/>
        <v>7</v>
      </c>
    </row>
    <row r="1228" spans="1:7" ht="29.25" customHeight="1">
      <c r="A1228" s="118">
        <v>2220115</v>
      </c>
      <c r="B1228" s="122" t="s">
        <v>1081</v>
      </c>
      <c r="C1228" s="120">
        <v>133</v>
      </c>
      <c r="D1228" s="123">
        <v>254</v>
      </c>
      <c r="E1228" s="85">
        <f>D1228-C1228</f>
        <v>121</v>
      </c>
      <c r="F1228" s="22">
        <f t="shared" si="55"/>
        <v>90.97744360902256</v>
      </c>
      <c r="G1228">
        <f t="shared" si="54"/>
        <v>7</v>
      </c>
    </row>
    <row r="1229" spans="1:7" ht="29.25" customHeight="1">
      <c r="A1229" s="118">
        <v>2220118</v>
      </c>
      <c r="B1229" s="122" t="s">
        <v>1082</v>
      </c>
      <c r="C1229" s="120">
        <v>0</v>
      </c>
      <c r="D1229" s="125"/>
      <c r="E1229" s="85"/>
      <c r="F1229" s="22">
        <f t="shared" si="55"/>
      </c>
      <c r="G1229">
        <f t="shared" si="54"/>
        <v>7</v>
      </c>
    </row>
    <row r="1230" spans="1:7" ht="29.25" customHeight="1">
      <c r="A1230" s="118">
        <v>2220119</v>
      </c>
      <c r="B1230" s="122" t="s">
        <v>1083</v>
      </c>
      <c r="C1230" s="120">
        <v>0</v>
      </c>
      <c r="D1230" s="125"/>
      <c r="E1230" s="85"/>
      <c r="F1230" s="22">
        <f t="shared" si="55"/>
      </c>
      <c r="G1230">
        <f t="shared" si="54"/>
        <v>7</v>
      </c>
    </row>
    <row r="1231" spans="1:7" ht="29.25" customHeight="1">
      <c r="A1231" s="118">
        <v>2220120</v>
      </c>
      <c r="B1231" s="122" t="s">
        <v>1084</v>
      </c>
      <c r="C1231" s="120">
        <v>0</v>
      </c>
      <c r="D1231" s="125"/>
      <c r="E1231" s="85"/>
      <c r="F1231" s="22">
        <f t="shared" si="55"/>
      </c>
      <c r="G1231">
        <f t="shared" si="54"/>
        <v>7</v>
      </c>
    </row>
    <row r="1232" spans="1:7" ht="29.25" customHeight="1">
      <c r="A1232" s="118">
        <v>2220121</v>
      </c>
      <c r="B1232" s="122" t="s">
        <v>1085</v>
      </c>
      <c r="C1232" s="120">
        <v>0</v>
      </c>
      <c r="D1232" s="125"/>
      <c r="E1232" s="85"/>
      <c r="F1232" s="22">
        <f t="shared" si="55"/>
      </c>
      <c r="G1232">
        <f t="shared" si="54"/>
        <v>7</v>
      </c>
    </row>
    <row r="1233" spans="1:7" ht="29.25" customHeight="1">
      <c r="A1233" s="118">
        <v>2220150</v>
      </c>
      <c r="B1233" s="122" t="s">
        <v>148</v>
      </c>
      <c r="C1233" s="120">
        <v>0</v>
      </c>
      <c r="D1233" s="125"/>
      <c r="E1233" s="85"/>
      <c r="F1233" s="22">
        <f t="shared" si="55"/>
      </c>
      <c r="G1233">
        <f t="shared" si="54"/>
        <v>7</v>
      </c>
    </row>
    <row r="1234" spans="1:7" ht="29.25" customHeight="1">
      <c r="A1234" s="118">
        <v>2220199</v>
      </c>
      <c r="B1234" s="122" t="s">
        <v>1086</v>
      </c>
      <c r="C1234" s="120">
        <v>0</v>
      </c>
      <c r="D1234" s="123"/>
      <c r="E1234" s="85">
        <f>D1234-C1234</f>
        <v>0</v>
      </c>
      <c r="F1234" s="22">
        <f t="shared" si="55"/>
      </c>
      <c r="G1234">
        <f t="shared" si="54"/>
        <v>7</v>
      </c>
    </row>
    <row r="1235" spans="1:7" ht="29.25" customHeight="1">
      <c r="A1235" s="118">
        <v>22203</v>
      </c>
      <c r="B1235" s="119" t="s">
        <v>2286</v>
      </c>
      <c r="C1235" s="120">
        <v>0</v>
      </c>
      <c r="D1235" s="120"/>
      <c r="E1235" s="85"/>
      <c r="F1235" s="22">
        <f t="shared" si="55"/>
      </c>
      <c r="G1235">
        <f t="shared" si="54"/>
        <v>5</v>
      </c>
    </row>
    <row r="1236" spans="1:7" ht="29.25" customHeight="1">
      <c r="A1236" s="118">
        <v>2220301</v>
      </c>
      <c r="B1236" s="122" t="s">
        <v>1088</v>
      </c>
      <c r="C1236" s="120">
        <v>0</v>
      </c>
      <c r="D1236" s="120"/>
      <c r="E1236" s="85"/>
      <c r="F1236" s="22">
        <f t="shared" si="55"/>
      </c>
      <c r="G1236">
        <f t="shared" si="54"/>
        <v>7</v>
      </c>
    </row>
    <row r="1237" spans="1:7" ht="29.25" customHeight="1">
      <c r="A1237" s="118">
        <v>2220303</v>
      </c>
      <c r="B1237" s="122" t="s">
        <v>1089</v>
      </c>
      <c r="C1237" s="120">
        <v>0</v>
      </c>
      <c r="D1237" s="120"/>
      <c r="E1237" s="85"/>
      <c r="F1237" s="22">
        <f t="shared" si="55"/>
      </c>
      <c r="G1237">
        <f t="shared" si="54"/>
        <v>7</v>
      </c>
    </row>
    <row r="1238" spans="1:7" ht="29.25" customHeight="1">
      <c r="A1238" s="118">
        <v>2220304</v>
      </c>
      <c r="B1238" s="122" t="s">
        <v>1090</v>
      </c>
      <c r="C1238" s="120">
        <v>0</v>
      </c>
      <c r="D1238" s="120"/>
      <c r="E1238" s="85"/>
      <c r="F1238" s="22">
        <f t="shared" si="55"/>
      </c>
      <c r="G1238">
        <f t="shared" si="54"/>
        <v>7</v>
      </c>
    </row>
    <row r="1239" spans="1:7" ht="29.25" customHeight="1">
      <c r="A1239" s="118">
        <v>2220305</v>
      </c>
      <c r="B1239" s="122" t="s">
        <v>1091</v>
      </c>
      <c r="C1239" s="120">
        <v>0</v>
      </c>
      <c r="D1239" s="120"/>
      <c r="E1239" s="85"/>
      <c r="F1239" s="22">
        <f t="shared" si="55"/>
      </c>
      <c r="G1239">
        <f t="shared" si="54"/>
        <v>7</v>
      </c>
    </row>
    <row r="1240" spans="1:7" ht="29.25" customHeight="1">
      <c r="A1240" s="118">
        <v>2220399</v>
      </c>
      <c r="B1240" s="122" t="s">
        <v>1092</v>
      </c>
      <c r="C1240" s="120">
        <v>0</v>
      </c>
      <c r="D1240" s="120"/>
      <c r="E1240" s="85"/>
      <c r="F1240" s="22">
        <f t="shared" si="55"/>
      </c>
      <c r="G1240">
        <f t="shared" si="54"/>
        <v>7</v>
      </c>
    </row>
    <row r="1241" spans="1:7" ht="32.25" customHeight="1">
      <c r="A1241" s="118">
        <v>22204</v>
      </c>
      <c r="B1241" s="119" t="s">
        <v>2287</v>
      </c>
      <c r="C1241" s="120">
        <v>0</v>
      </c>
      <c r="D1241" s="120">
        <f>SUM(D1242:D1246)</f>
        <v>0</v>
      </c>
      <c r="E1241" s="85"/>
      <c r="F1241" s="22">
        <f t="shared" si="55"/>
      </c>
      <c r="G1241">
        <f t="shared" si="54"/>
        <v>5</v>
      </c>
    </row>
    <row r="1242" spans="1:7" ht="32.25" customHeight="1">
      <c r="A1242" s="118">
        <v>2220401</v>
      </c>
      <c r="B1242" s="122" t="s">
        <v>1094</v>
      </c>
      <c r="C1242" s="120">
        <v>0</v>
      </c>
      <c r="D1242" s="120"/>
      <c r="E1242" s="85"/>
      <c r="F1242" s="22">
        <f t="shared" si="55"/>
      </c>
      <c r="G1242">
        <f t="shared" si="54"/>
        <v>7</v>
      </c>
    </row>
    <row r="1243" spans="1:7" ht="32.25" customHeight="1">
      <c r="A1243" s="118">
        <v>2220402</v>
      </c>
      <c r="B1243" s="122" t="s">
        <v>1095</v>
      </c>
      <c r="C1243" s="120">
        <v>0</v>
      </c>
      <c r="D1243" s="120"/>
      <c r="E1243" s="85"/>
      <c r="F1243" s="22">
        <f t="shared" si="55"/>
      </c>
      <c r="G1243">
        <f t="shared" si="54"/>
        <v>7</v>
      </c>
    </row>
    <row r="1244" spans="1:7" ht="29.25" customHeight="1">
      <c r="A1244" s="118">
        <v>2220403</v>
      </c>
      <c r="B1244" s="122" t="s">
        <v>1096</v>
      </c>
      <c r="C1244" s="120">
        <v>0</v>
      </c>
      <c r="D1244" s="120"/>
      <c r="E1244" s="85"/>
      <c r="F1244" s="22">
        <f t="shared" si="55"/>
      </c>
      <c r="G1244">
        <f t="shared" si="54"/>
        <v>7</v>
      </c>
    </row>
    <row r="1245" spans="1:7" ht="29.25" customHeight="1">
      <c r="A1245" s="118">
        <v>2220404</v>
      </c>
      <c r="B1245" s="122" t="s">
        <v>1097</v>
      </c>
      <c r="C1245" s="120">
        <v>0</v>
      </c>
      <c r="D1245" s="120"/>
      <c r="E1245" s="85"/>
      <c r="F1245" s="22">
        <f t="shared" si="55"/>
      </c>
      <c r="G1245">
        <f t="shared" si="54"/>
        <v>7</v>
      </c>
    </row>
    <row r="1246" spans="1:7" ht="29.25" customHeight="1">
      <c r="A1246" s="118">
        <v>2220499</v>
      </c>
      <c r="B1246" s="122" t="s">
        <v>1098</v>
      </c>
      <c r="C1246" s="120">
        <v>0</v>
      </c>
      <c r="D1246" s="120"/>
      <c r="E1246" s="85"/>
      <c r="F1246" s="22">
        <f t="shared" si="55"/>
      </c>
      <c r="G1246">
        <f t="shared" si="54"/>
        <v>7</v>
      </c>
    </row>
    <row r="1247" spans="1:7" ht="29.25" customHeight="1">
      <c r="A1247" s="118">
        <v>22205</v>
      </c>
      <c r="B1247" s="119" t="s">
        <v>2288</v>
      </c>
      <c r="C1247" s="120">
        <v>37</v>
      </c>
      <c r="D1247" s="120">
        <f>SUM(D1248:D1259)</f>
        <v>98</v>
      </c>
      <c r="E1247" s="85">
        <f>D1247-C1247</f>
        <v>61</v>
      </c>
      <c r="F1247" s="22">
        <f t="shared" si="55"/>
        <v>164.86486486486487</v>
      </c>
      <c r="G1247">
        <f t="shared" si="54"/>
        <v>5</v>
      </c>
    </row>
    <row r="1248" spans="1:7" ht="29.25" customHeight="1">
      <c r="A1248" s="118">
        <v>2220501</v>
      </c>
      <c r="B1248" s="122" t="s">
        <v>1100</v>
      </c>
      <c r="C1248" s="120">
        <v>0</v>
      </c>
      <c r="D1248" s="125"/>
      <c r="E1248" s="85"/>
      <c r="F1248" s="22">
        <f t="shared" si="55"/>
      </c>
      <c r="G1248">
        <f t="shared" si="54"/>
        <v>7</v>
      </c>
    </row>
    <row r="1249" spans="1:7" ht="29.25" customHeight="1">
      <c r="A1249" s="118">
        <v>2220502</v>
      </c>
      <c r="B1249" s="122" t="s">
        <v>1101</v>
      </c>
      <c r="C1249" s="120">
        <v>0</v>
      </c>
      <c r="D1249" s="123"/>
      <c r="E1249" s="85">
        <f>D1249-C1249</f>
        <v>0</v>
      </c>
      <c r="F1249" s="22">
        <f t="shared" si="55"/>
      </c>
      <c r="G1249">
        <f t="shared" si="54"/>
        <v>7</v>
      </c>
    </row>
    <row r="1250" spans="1:7" ht="29.25" customHeight="1">
      <c r="A1250" s="118">
        <v>2220503</v>
      </c>
      <c r="B1250" s="122" t="s">
        <v>1102</v>
      </c>
      <c r="C1250" s="120">
        <v>37</v>
      </c>
      <c r="D1250" s="120">
        <v>98</v>
      </c>
      <c r="E1250" s="85"/>
      <c r="F1250" s="22">
        <f t="shared" si="55"/>
        <v>164.86486486486487</v>
      </c>
      <c r="G1250">
        <f t="shared" si="54"/>
        <v>7</v>
      </c>
    </row>
    <row r="1251" spans="1:7" ht="29.25" customHeight="1">
      <c r="A1251" s="118">
        <v>2220504</v>
      </c>
      <c r="B1251" s="122" t="s">
        <v>1103</v>
      </c>
      <c r="C1251" s="120">
        <v>0</v>
      </c>
      <c r="D1251" s="120"/>
      <c r="E1251" s="85"/>
      <c r="F1251" s="22">
        <f t="shared" si="55"/>
      </c>
      <c r="G1251">
        <f t="shared" si="54"/>
        <v>7</v>
      </c>
    </row>
    <row r="1252" spans="1:7" ht="29.25" customHeight="1">
      <c r="A1252" s="118">
        <v>2220505</v>
      </c>
      <c r="B1252" s="122" t="s">
        <v>1104</v>
      </c>
      <c r="C1252" s="120">
        <v>0</v>
      </c>
      <c r="D1252" s="120"/>
      <c r="E1252" s="85"/>
      <c r="F1252" s="22">
        <f t="shared" si="55"/>
      </c>
      <c r="G1252">
        <f t="shared" si="54"/>
        <v>7</v>
      </c>
    </row>
    <row r="1253" spans="1:7" ht="29.25" customHeight="1">
      <c r="A1253" s="118">
        <v>2220506</v>
      </c>
      <c r="B1253" s="122" t="s">
        <v>1105</v>
      </c>
      <c r="C1253" s="120">
        <v>0</v>
      </c>
      <c r="D1253" s="120"/>
      <c r="E1253" s="85"/>
      <c r="F1253" s="22">
        <f t="shared" si="55"/>
      </c>
      <c r="G1253">
        <f t="shared" si="54"/>
        <v>7</v>
      </c>
    </row>
    <row r="1254" spans="1:7" ht="29.25" customHeight="1">
      <c r="A1254" s="118">
        <v>2220507</v>
      </c>
      <c r="B1254" s="122" t="s">
        <v>1106</v>
      </c>
      <c r="C1254" s="120">
        <v>0</v>
      </c>
      <c r="D1254" s="120"/>
      <c r="E1254" s="85"/>
      <c r="F1254" s="22">
        <f t="shared" si="55"/>
      </c>
      <c r="G1254">
        <f t="shared" si="54"/>
        <v>7</v>
      </c>
    </row>
    <row r="1255" spans="1:7" ht="29.25" customHeight="1">
      <c r="A1255" s="118">
        <v>2220508</v>
      </c>
      <c r="B1255" s="122" t="s">
        <v>1107</v>
      </c>
      <c r="C1255" s="120">
        <v>0</v>
      </c>
      <c r="D1255" s="120"/>
      <c r="E1255" s="85"/>
      <c r="F1255" s="22">
        <f t="shared" si="55"/>
      </c>
      <c r="G1255">
        <f t="shared" si="54"/>
        <v>7</v>
      </c>
    </row>
    <row r="1256" spans="1:7" ht="29.25" customHeight="1">
      <c r="A1256" s="118">
        <v>2220509</v>
      </c>
      <c r="B1256" s="122" t="s">
        <v>1108</v>
      </c>
      <c r="C1256" s="120">
        <v>0</v>
      </c>
      <c r="D1256" s="120"/>
      <c r="E1256" s="85"/>
      <c r="F1256" s="22">
        <f t="shared" si="55"/>
      </c>
      <c r="G1256">
        <f t="shared" si="54"/>
        <v>7</v>
      </c>
    </row>
    <row r="1257" spans="1:7" ht="29.25" customHeight="1">
      <c r="A1257" s="118">
        <v>2220510</v>
      </c>
      <c r="B1257" s="122" t="s">
        <v>1109</v>
      </c>
      <c r="C1257" s="120">
        <v>0</v>
      </c>
      <c r="D1257" s="120"/>
      <c r="E1257" s="85"/>
      <c r="F1257" s="22">
        <f t="shared" si="55"/>
      </c>
      <c r="G1257">
        <f t="shared" si="54"/>
        <v>7</v>
      </c>
    </row>
    <row r="1258" spans="1:7" ht="29.25" customHeight="1">
      <c r="A1258" s="118">
        <v>2220511</v>
      </c>
      <c r="B1258" s="122" t="s">
        <v>1110</v>
      </c>
      <c r="C1258" s="120">
        <v>0</v>
      </c>
      <c r="D1258" s="120"/>
      <c r="E1258" s="85"/>
      <c r="F1258" s="22">
        <f t="shared" si="55"/>
      </c>
      <c r="G1258">
        <f t="shared" si="54"/>
        <v>7</v>
      </c>
    </row>
    <row r="1259" spans="1:7" ht="29.25" customHeight="1">
      <c r="A1259" s="118">
        <v>2220599</v>
      </c>
      <c r="B1259" s="122" t="s">
        <v>1111</v>
      </c>
      <c r="C1259" s="120">
        <v>0</v>
      </c>
      <c r="D1259" s="120"/>
      <c r="E1259" s="85"/>
      <c r="F1259" s="22">
        <f t="shared" si="55"/>
      </c>
      <c r="G1259">
        <f t="shared" si="54"/>
        <v>7</v>
      </c>
    </row>
    <row r="1260" spans="1:7" ht="29.25" customHeight="1">
      <c r="A1260" s="118">
        <v>224</v>
      </c>
      <c r="B1260" s="119" t="s">
        <v>1112</v>
      </c>
      <c r="C1260" s="120">
        <v>2574</v>
      </c>
      <c r="D1260" s="120">
        <f>D1261+D1272+D1278+D1284+D1292+D1305+D1309+D1313</f>
        <v>2650</v>
      </c>
      <c r="E1260" s="85">
        <f>D1260-C1260</f>
        <v>76</v>
      </c>
      <c r="F1260" s="22">
        <f t="shared" si="55"/>
        <v>2.9526029526029527</v>
      </c>
      <c r="G1260">
        <f t="shared" si="54"/>
        <v>3</v>
      </c>
    </row>
    <row r="1261" spans="1:7" ht="32.25" customHeight="1">
      <c r="A1261" s="118">
        <v>22401</v>
      </c>
      <c r="B1261" s="119" t="s">
        <v>2289</v>
      </c>
      <c r="C1261" s="120">
        <v>444</v>
      </c>
      <c r="D1261" s="120">
        <f>SUM(D1262:D1271)</f>
        <v>460</v>
      </c>
      <c r="E1261" s="85">
        <f>D1261-C1261</f>
        <v>16</v>
      </c>
      <c r="F1261" s="22">
        <f t="shared" si="55"/>
        <v>3.6036036036036037</v>
      </c>
      <c r="G1261">
        <f t="shared" si="54"/>
        <v>5</v>
      </c>
    </row>
    <row r="1262" spans="1:7" ht="32.25" customHeight="1">
      <c r="A1262" s="118">
        <v>2240101</v>
      </c>
      <c r="B1262" s="122" t="s">
        <v>139</v>
      </c>
      <c r="C1262" s="120">
        <v>415</v>
      </c>
      <c r="D1262" s="123">
        <v>409</v>
      </c>
      <c r="E1262" s="85">
        <f>D1262-C1262</f>
        <v>-6</v>
      </c>
      <c r="F1262" s="22">
        <f t="shared" si="55"/>
        <v>-1.4457831325301205</v>
      </c>
      <c r="G1262">
        <f t="shared" si="54"/>
        <v>7</v>
      </c>
    </row>
    <row r="1263" spans="1:7" ht="29.25" customHeight="1">
      <c r="A1263" s="118">
        <v>2240102</v>
      </c>
      <c r="B1263" s="122" t="s">
        <v>140</v>
      </c>
      <c r="C1263" s="120">
        <v>3</v>
      </c>
      <c r="D1263" s="123">
        <v>5</v>
      </c>
      <c r="E1263" s="85">
        <f>D1263-C1263</f>
        <v>2</v>
      </c>
      <c r="F1263" s="22">
        <f t="shared" si="55"/>
        <v>66.66666666666666</v>
      </c>
      <c r="G1263">
        <f t="shared" si="54"/>
        <v>7</v>
      </c>
    </row>
    <row r="1264" spans="1:7" ht="29.25" customHeight="1">
      <c r="A1264" s="118">
        <v>2240103</v>
      </c>
      <c r="B1264" s="122" t="s">
        <v>141</v>
      </c>
      <c r="C1264" s="120">
        <v>0</v>
      </c>
      <c r="D1264" s="125"/>
      <c r="E1264" s="85"/>
      <c r="F1264" s="22">
        <f t="shared" si="55"/>
      </c>
      <c r="G1264">
        <f t="shared" si="54"/>
        <v>7</v>
      </c>
    </row>
    <row r="1265" spans="1:7" ht="29.25" customHeight="1">
      <c r="A1265" s="118">
        <v>2240104</v>
      </c>
      <c r="B1265" s="122" t="s">
        <v>1114</v>
      </c>
      <c r="C1265" s="120">
        <v>0</v>
      </c>
      <c r="D1265" s="125"/>
      <c r="E1265" s="85"/>
      <c r="F1265" s="22">
        <f t="shared" si="55"/>
      </c>
      <c r="G1265">
        <f t="shared" si="54"/>
        <v>7</v>
      </c>
    </row>
    <row r="1266" spans="1:7" ht="29.25" customHeight="1">
      <c r="A1266" s="118">
        <v>2240105</v>
      </c>
      <c r="B1266" s="122" t="s">
        <v>1115</v>
      </c>
      <c r="C1266" s="120">
        <v>0</v>
      </c>
      <c r="D1266" s="125"/>
      <c r="E1266" s="85"/>
      <c r="F1266" s="22">
        <f t="shared" si="55"/>
      </c>
      <c r="G1266">
        <f t="shared" si="54"/>
        <v>7</v>
      </c>
    </row>
    <row r="1267" spans="1:7" ht="29.25" customHeight="1">
      <c r="A1267" s="118">
        <v>2240106</v>
      </c>
      <c r="B1267" s="122" t="s">
        <v>1116</v>
      </c>
      <c r="C1267" s="120">
        <v>13</v>
      </c>
      <c r="D1267" s="123">
        <v>18</v>
      </c>
      <c r="E1267" s="85">
        <f>D1267-C1267</f>
        <v>5</v>
      </c>
      <c r="F1267" s="22">
        <f t="shared" si="55"/>
        <v>38.46153846153847</v>
      </c>
      <c r="G1267">
        <f t="shared" si="54"/>
        <v>7</v>
      </c>
    </row>
    <row r="1268" spans="1:7" ht="29.25" customHeight="1">
      <c r="A1268" s="118">
        <v>2240108</v>
      </c>
      <c r="B1268" s="122" t="s">
        <v>1118</v>
      </c>
      <c r="C1268" s="120">
        <v>0</v>
      </c>
      <c r="D1268" s="123"/>
      <c r="E1268" s="85">
        <f>D1268-C1268</f>
        <v>0</v>
      </c>
      <c r="F1268" s="22">
        <f t="shared" si="55"/>
      </c>
      <c r="G1268">
        <f t="shared" si="54"/>
        <v>7</v>
      </c>
    </row>
    <row r="1269" spans="1:7" ht="29.25" customHeight="1">
      <c r="A1269" s="118">
        <v>2240109</v>
      </c>
      <c r="B1269" s="122" t="s">
        <v>1119</v>
      </c>
      <c r="C1269" s="120">
        <v>3</v>
      </c>
      <c r="D1269" s="123">
        <v>5</v>
      </c>
      <c r="E1269" s="85">
        <f>D1269-C1269</f>
        <v>2</v>
      </c>
      <c r="F1269" s="22">
        <f t="shared" si="55"/>
        <v>66.66666666666666</v>
      </c>
      <c r="G1269">
        <f t="shared" si="54"/>
        <v>7</v>
      </c>
    </row>
    <row r="1270" spans="1:7" ht="29.25" customHeight="1">
      <c r="A1270" s="118">
        <v>2240150</v>
      </c>
      <c r="B1270" s="122" t="s">
        <v>148</v>
      </c>
      <c r="C1270" s="120">
        <v>0</v>
      </c>
      <c r="D1270" s="120"/>
      <c r="E1270" s="85"/>
      <c r="F1270" s="22">
        <f t="shared" si="55"/>
      </c>
      <c r="G1270">
        <f t="shared" si="54"/>
        <v>7</v>
      </c>
    </row>
    <row r="1271" spans="1:7" ht="29.25" customHeight="1">
      <c r="A1271" s="118">
        <v>2240199</v>
      </c>
      <c r="B1271" s="122" t="s">
        <v>1120</v>
      </c>
      <c r="C1271" s="120">
        <v>10</v>
      </c>
      <c r="D1271" s="120">
        <v>23</v>
      </c>
      <c r="E1271" s="85">
        <f>D1271-C1271</f>
        <v>13</v>
      </c>
      <c r="F1271" s="22">
        <f t="shared" si="55"/>
        <v>130</v>
      </c>
      <c r="G1271">
        <f t="shared" si="54"/>
        <v>7</v>
      </c>
    </row>
    <row r="1272" spans="1:7" ht="29.25" customHeight="1">
      <c r="A1272" s="118">
        <v>22402</v>
      </c>
      <c r="B1272" s="119" t="s">
        <v>2290</v>
      </c>
      <c r="C1272" s="120">
        <v>601</v>
      </c>
      <c r="D1272" s="120">
        <f>SUM(D1273:D1277)</f>
        <v>620</v>
      </c>
      <c r="E1272" s="85">
        <f>D1272-C1272</f>
        <v>19</v>
      </c>
      <c r="F1272" s="22">
        <f t="shared" si="55"/>
        <v>3.1613976705490847</v>
      </c>
      <c r="G1272">
        <f t="shared" si="54"/>
        <v>5</v>
      </c>
    </row>
    <row r="1273" spans="1:7" ht="29.25" customHeight="1">
      <c r="A1273" s="118">
        <v>2240201</v>
      </c>
      <c r="B1273" s="122" t="s">
        <v>139</v>
      </c>
      <c r="C1273" s="120">
        <v>551</v>
      </c>
      <c r="D1273" s="123">
        <v>561</v>
      </c>
      <c r="E1273" s="85">
        <f>D1273-C1273</f>
        <v>10</v>
      </c>
      <c r="F1273" s="22">
        <f t="shared" si="55"/>
        <v>1.8148820326678767</v>
      </c>
      <c r="G1273">
        <f t="shared" si="54"/>
        <v>7</v>
      </c>
    </row>
    <row r="1274" spans="1:7" ht="29.25" customHeight="1">
      <c r="A1274" s="118">
        <v>2240202</v>
      </c>
      <c r="B1274" s="122" t="s">
        <v>140</v>
      </c>
      <c r="C1274" s="120">
        <v>0</v>
      </c>
      <c r="D1274" s="125"/>
      <c r="E1274" s="85"/>
      <c r="F1274" s="22">
        <f t="shared" si="55"/>
      </c>
      <c r="G1274">
        <f t="shared" si="54"/>
        <v>7</v>
      </c>
    </row>
    <row r="1275" spans="1:7" ht="29.25" customHeight="1">
      <c r="A1275" s="118">
        <v>2240203</v>
      </c>
      <c r="B1275" s="122" t="s">
        <v>141</v>
      </c>
      <c r="C1275" s="120">
        <v>0</v>
      </c>
      <c r="D1275" s="125"/>
      <c r="E1275" s="85"/>
      <c r="F1275" s="22">
        <f t="shared" si="55"/>
      </c>
      <c r="G1275">
        <f t="shared" si="54"/>
        <v>7</v>
      </c>
    </row>
    <row r="1276" spans="1:7" ht="29.25" customHeight="1">
      <c r="A1276" s="118">
        <v>2240204</v>
      </c>
      <c r="B1276" s="122" t="s">
        <v>1122</v>
      </c>
      <c r="C1276" s="120">
        <v>50</v>
      </c>
      <c r="D1276" s="123">
        <v>59</v>
      </c>
      <c r="E1276" s="85">
        <f>D1276-C1276</f>
        <v>9</v>
      </c>
      <c r="F1276" s="22">
        <f t="shared" si="55"/>
        <v>18</v>
      </c>
      <c r="G1276">
        <f t="shared" si="54"/>
        <v>7</v>
      </c>
    </row>
    <row r="1277" spans="1:7" ht="29.25" customHeight="1">
      <c r="A1277" s="118">
        <v>2240299</v>
      </c>
      <c r="B1277" s="122" t="s">
        <v>1123</v>
      </c>
      <c r="C1277" s="120">
        <v>0</v>
      </c>
      <c r="D1277" s="125"/>
      <c r="E1277" s="85"/>
      <c r="F1277" s="22">
        <f t="shared" si="55"/>
      </c>
      <c r="G1277">
        <f t="shared" si="54"/>
        <v>7</v>
      </c>
    </row>
    <row r="1278" spans="1:7" ht="29.25" customHeight="1">
      <c r="A1278" s="118">
        <v>22403</v>
      </c>
      <c r="B1278" s="119" t="s">
        <v>2291</v>
      </c>
      <c r="C1278" s="120">
        <v>0</v>
      </c>
      <c r="D1278" s="120">
        <f>SUM(D1279:D1283)</f>
        <v>0</v>
      </c>
      <c r="E1278" s="85">
        <f>D1278-C1278</f>
        <v>0</v>
      </c>
      <c r="F1278" s="22">
        <f t="shared" si="55"/>
      </c>
      <c r="G1278">
        <f t="shared" si="54"/>
        <v>5</v>
      </c>
    </row>
    <row r="1279" spans="1:7" ht="29.25" customHeight="1">
      <c r="A1279" s="118">
        <v>2240301</v>
      </c>
      <c r="B1279" s="122" t="s">
        <v>139</v>
      </c>
      <c r="C1279" s="120">
        <v>0</v>
      </c>
      <c r="D1279" s="120"/>
      <c r="E1279" s="85"/>
      <c r="F1279" s="22">
        <f t="shared" si="55"/>
      </c>
      <c r="G1279">
        <f t="shared" si="54"/>
        <v>7</v>
      </c>
    </row>
    <row r="1280" spans="1:7" ht="29.25" customHeight="1">
      <c r="A1280" s="118">
        <v>2240302</v>
      </c>
      <c r="B1280" s="122" t="s">
        <v>140</v>
      </c>
      <c r="C1280" s="120">
        <v>0</v>
      </c>
      <c r="D1280" s="120"/>
      <c r="E1280" s="85"/>
      <c r="F1280" s="22">
        <f t="shared" si="55"/>
      </c>
      <c r="G1280">
        <f t="shared" si="54"/>
        <v>7</v>
      </c>
    </row>
    <row r="1281" spans="1:7" ht="29.25" customHeight="1">
      <c r="A1281" s="118">
        <v>2240303</v>
      </c>
      <c r="B1281" s="122" t="s">
        <v>141</v>
      </c>
      <c r="C1281" s="120">
        <v>0</v>
      </c>
      <c r="D1281" s="120"/>
      <c r="E1281" s="85"/>
      <c r="F1281" s="22">
        <f t="shared" si="55"/>
      </c>
      <c r="G1281">
        <f t="shared" si="54"/>
        <v>7</v>
      </c>
    </row>
    <row r="1282" spans="1:7" ht="29.25" customHeight="1">
      <c r="A1282" s="118">
        <v>2240304</v>
      </c>
      <c r="B1282" s="122" t="s">
        <v>1125</v>
      </c>
      <c r="C1282" s="120">
        <v>0</v>
      </c>
      <c r="D1282" s="120"/>
      <c r="E1282" s="85"/>
      <c r="F1282" s="22">
        <f t="shared" si="55"/>
      </c>
      <c r="G1282">
        <f t="shared" si="54"/>
        <v>7</v>
      </c>
    </row>
    <row r="1283" spans="1:7" ht="29.25" customHeight="1">
      <c r="A1283" s="118">
        <v>2240399</v>
      </c>
      <c r="B1283" s="122" t="s">
        <v>1126</v>
      </c>
      <c r="C1283" s="120">
        <v>0</v>
      </c>
      <c r="D1283" s="120"/>
      <c r="E1283" s="85"/>
      <c r="F1283" s="22">
        <f t="shared" si="55"/>
      </c>
      <c r="G1283">
        <f t="shared" si="54"/>
        <v>7</v>
      </c>
    </row>
    <row r="1284" spans="1:7" ht="29.25" customHeight="1">
      <c r="A1284" s="118">
        <v>22404</v>
      </c>
      <c r="B1284" s="119" t="s">
        <v>2292</v>
      </c>
      <c r="C1284" s="120">
        <v>0</v>
      </c>
      <c r="D1284" s="120">
        <f>SUM(D1285:D1291)</f>
        <v>0</v>
      </c>
      <c r="E1284" s="85"/>
      <c r="F1284" s="22">
        <f t="shared" si="55"/>
      </c>
      <c r="G1284">
        <f t="shared" si="54"/>
        <v>5</v>
      </c>
    </row>
    <row r="1285" spans="1:7" ht="29.25" customHeight="1">
      <c r="A1285" s="118">
        <v>2240401</v>
      </c>
      <c r="B1285" s="122" t="s">
        <v>139</v>
      </c>
      <c r="C1285" s="120">
        <v>0</v>
      </c>
      <c r="D1285" s="120"/>
      <c r="E1285" s="85"/>
      <c r="F1285" s="22">
        <f t="shared" si="55"/>
      </c>
      <c r="G1285">
        <f t="shared" si="54"/>
        <v>7</v>
      </c>
    </row>
    <row r="1286" spans="1:7" ht="29.25" customHeight="1">
      <c r="A1286" s="118">
        <v>2240402</v>
      </c>
      <c r="B1286" s="122" t="s">
        <v>140</v>
      </c>
      <c r="C1286" s="120">
        <v>0</v>
      </c>
      <c r="D1286" s="120"/>
      <c r="E1286" s="85"/>
      <c r="F1286" s="22">
        <f t="shared" si="55"/>
      </c>
      <c r="G1286">
        <f t="shared" si="54"/>
        <v>7</v>
      </c>
    </row>
    <row r="1287" spans="1:7" ht="29.25" customHeight="1">
      <c r="A1287" s="118">
        <v>2240403</v>
      </c>
      <c r="B1287" s="122" t="s">
        <v>141</v>
      </c>
      <c r="C1287" s="120">
        <v>0</v>
      </c>
      <c r="D1287" s="120"/>
      <c r="E1287" s="85"/>
      <c r="F1287" s="22">
        <f t="shared" si="55"/>
      </c>
      <c r="G1287">
        <f t="shared" si="54"/>
        <v>7</v>
      </c>
    </row>
    <row r="1288" spans="1:7" ht="29.25" customHeight="1">
      <c r="A1288" s="118">
        <v>2240404</v>
      </c>
      <c r="B1288" s="122" t="s">
        <v>1128</v>
      </c>
      <c r="C1288" s="120">
        <v>0</v>
      </c>
      <c r="D1288" s="120"/>
      <c r="E1288" s="85"/>
      <c r="F1288" s="22">
        <f aca="true" t="shared" si="56" ref="F1288:F1318">IF(AND((D1288-C1288)&lt;&gt;0,C1288&lt;&gt;0),(D1288-C1288)/C1288*100,"")</f>
      </c>
      <c r="G1288">
        <f aca="true" t="shared" si="57" ref="G1288:G1351">LEN(A1288)</f>
        <v>7</v>
      </c>
    </row>
    <row r="1289" spans="1:7" ht="29.25" customHeight="1">
      <c r="A1289" s="118">
        <v>2240405</v>
      </c>
      <c r="B1289" s="122" t="s">
        <v>1129</v>
      </c>
      <c r="C1289" s="120">
        <v>0</v>
      </c>
      <c r="D1289" s="120"/>
      <c r="E1289" s="85"/>
      <c r="F1289" s="22">
        <f t="shared" si="56"/>
      </c>
      <c r="G1289">
        <f t="shared" si="57"/>
        <v>7</v>
      </c>
    </row>
    <row r="1290" spans="1:7" ht="29.25" customHeight="1">
      <c r="A1290" s="118">
        <v>2240450</v>
      </c>
      <c r="B1290" s="122" t="s">
        <v>148</v>
      </c>
      <c r="C1290" s="120">
        <v>0</v>
      </c>
      <c r="D1290" s="120"/>
      <c r="E1290" s="85"/>
      <c r="F1290" s="22">
        <f t="shared" si="56"/>
      </c>
      <c r="G1290">
        <f t="shared" si="57"/>
        <v>7</v>
      </c>
    </row>
    <row r="1291" spans="1:7" ht="29.25" customHeight="1">
      <c r="A1291" s="118">
        <v>2240499</v>
      </c>
      <c r="B1291" s="122" t="s">
        <v>1130</v>
      </c>
      <c r="C1291" s="120">
        <v>0</v>
      </c>
      <c r="D1291" s="120"/>
      <c r="E1291" s="85"/>
      <c r="F1291" s="22">
        <f t="shared" si="56"/>
      </c>
      <c r="G1291">
        <f t="shared" si="57"/>
        <v>7</v>
      </c>
    </row>
    <row r="1292" spans="1:7" ht="29.25" customHeight="1">
      <c r="A1292" s="118">
        <v>22405</v>
      </c>
      <c r="B1292" s="119" t="s">
        <v>2293</v>
      </c>
      <c r="C1292" s="120">
        <v>705</v>
      </c>
      <c r="D1292" s="120">
        <f>SUM(D1293:D1304)</f>
        <v>720</v>
      </c>
      <c r="E1292" s="85">
        <f aca="true" t="shared" si="58" ref="E1288:E1315">D1292-C1292</f>
        <v>15</v>
      </c>
      <c r="F1292" s="22">
        <f t="shared" si="56"/>
        <v>2.127659574468085</v>
      </c>
      <c r="G1292">
        <f t="shared" si="57"/>
        <v>5</v>
      </c>
    </row>
    <row r="1293" spans="1:7" ht="29.25" customHeight="1">
      <c r="A1293" s="118">
        <v>2240501</v>
      </c>
      <c r="B1293" s="122" t="s">
        <v>139</v>
      </c>
      <c r="C1293" s="120">
        <v>0</v>
      </c>
      <c r="D1293" s="123">
        <v>0</v>
      </c>
      <c r="E1293" s="85">
        <f t="shared" si="58"/>
        <v>0</v>
      </c>
      <c r="F1293" s="22">
        <f t="shared" si="56"/>
      </c>
      <c r="G1293">
        <f t="shared" si="57"/>
        <v>7</v>
      </c>
    </row>
    <row r="1294" spans="1:7" ht="29.25" customHeight="1">
      <c r="A1294" s="118">
        <v>2240502</v>
      </c>
      <c r="B1294" s="122" t="s">
        <v>140</v>
      </c>
      <c r="C1294" s="120">
        <v>0</v>
      </c>
      <c r="D1294" s="125"/>
      <c r="E1294" s="85"/>
      <c r="F1294" s="22">
        <f t="shared" si="56"/>
      </c>
      <c r="G1294">
        <f t="shared" si="57"/>
        <v>7</v>
      </c>
    </row>
    <row r="1295" spans="1:7" ht="29.25" customHeight="1">
      <c r="A1295" s="118">
        <v>2240503</v>
      </c>
      <c r="B1295" s="122" t="s">
        <v>141</v>
      </c>
      <c r="C1295" s="120">
        <v>0</v>
      </c>
      <c r="D1295" s="125"/>
      <c r="E1295" s="85"/>
      <c r="F1295" s="22">
        <f t="shared" si="56"/>
      </c>
      <c r="G1295">
        <f t="shared" si="57"/>
        <v>7</v>
      </c>
    </row>
    <row r="1296" spans="1:7" ht="29.25" customHeight="1">
      <c r="A1296" s="118">
        <v>2240504</v>
      </c>
      <c r="B1296" s="122" t="s">
        <v>1132</v>
      </c>
      <c r="C1296" s="120">
        <v>0</v>
      </c>
      <c r="D1296" s="123"/>
      <c r="E1296" s="85">
        <f t="shared" si="58"/>
        <v>0</v>
      </c>
      <c r="F1296" s="22">
        <f t="shared" si="56"/>
      </c>
      <c r="G1296">
        <f t="shared" si="57"/>
        <v>7</v>
      </c>
    </row>
    <row r="1297" spans="1:7" ht="29.25" customHeight="1">
      <c r="A1297" s="118">
        <v>2240505</v>
      </c>
      <c r="B1297" s="122" t="s">
        <v>1133</v>
      </c>
      <c r="C1297" s="120">
        <v>1</v>
      </c>
      <c r="D1297" s="123">
        <v>1</v>
      </c>
      <c r="E1297" s="85">
        <f t="shared" si="58"/>
        <v>0</v>
      </c>
      <c r="F1297" s="22">
        <f t="shared" si="56"/>
      </c>
      <c r="G1297">
        <f t="shared" si="57"/>
        <v>7</v>
      </c>
    </row>
    <row r="1298" spans="1:7" ht="29.25" customHeight="1">
      <c r="A1298" s="118">
        <v>2240506</v>
      </c>
      <c r="B1298" s="122" t="s">
        <v>1134</v>
      </c>
      <c r="C1298" s="120">
        <v>0</v>
      </c>
      <c r="D1298" s="125"/>
      <c r="E1298" s="85"/>
      <c r="F1298" s="22">
        <f t="shared" si="56"/>
      </c>
      <c r="G1298">
        <f t="shared" si="57"/>
        <v>7</v>
      </c>
    </row>
    <row r="1299" spans="1:7" ht="29.25" customHeight="1">
      <c r="A1299" s="118">
        <v>2240507</v>
      </c>
      <c r="B1299" s="122" t="s">
        <v>1135</v>
      </c>
      <c r="C1299" s="120">
        <v>625</v>
      </c>
      <c r="D1299" s="123">
        <v>635</v>
      </c>
      <c r="E1299" s="85">
        <f t="shared" si="58"/>
        <v>10</v>
      </c>
      <c r="F1299" s="22">
        <f t="shared" si="56"/>
        <v>1.6</v>
      </c>
      <c r="G1299">
        <f t="shared" si="57"/>
        <v>7</v>
      </c>
    </row>
    <row r="1300" spans="1:7" ht="29.25" customHeight="1">
      <c r="A1300" s="118">
        <v>2240508</v>
      </c>
      <c r="B1300" s="122" t="s">
        <v>1136</v>
      </c>
      <c r="C1300" s="120">
        <v>0</v>
      </c>
      <c r="D1300" s="125"/>
      <c r="E1300" s="85"/>
      <c r="F1300" s="22">
        <f t="shared" si="56"/>
      </c>
      <c r="G1300">
        <f t="shared" si="57"/>
        <v>7</v>
      </c>
    </row>
    <row r="1301" spans="1:7" ht="29.25" customHeight="1">
      <c r="A1301" s="118">
        <v>2240509</v>
      </c>
      <c r="B1301" s="122" t="s">
        <v>1137</v>
      </c>
      <c r="C1301" s="120">
        <v>0</v>
      </c>
      <c r="D1301" s="125"/>
      <c r="E1301" s="85"/>
      <c r="F1301" s="22">
        <f t="shared" si="56"/>
      </c>
      <c r="G1301">
        <f t="shared" si="57"/>
        <v>7</v>
      </c>
    </row>
    <row r="1302" spans="1:7" ht="29.25" customHeight="1">
      <c r="A1302" s="118">
        <v>2240510</v>
      </c>
      <c r="B1302" s="122" t="s">
        <v>1138</v>
      </c>
      <c r="C1302" s="120">
        <v>0</v>
      </c>
      <c r="D1302" s="125"/>
      <c r="E1302" s="85"/>
      <c r="F1302" s="22">
        <f t="shared" si="56"/>
      </c>
      <c r="G1302">
        <f t="shared" si="57"/>
        <v>7</v>
      </c>
    </row>
    <row r="1303" spans="1:7" ht="29.25" customHeight="1">
      <c r="A1303" s="118">
        <v>2240550</v>
      </c>
      <c r="B1303" s="122" t="s">
        <v>1139</v>
      </c>
      <c r="C1303" s="120">
        <v>79</v>
      </c>
      <c r="D1303" s="123">
        <v>84</v>
      </c>
      <c r="E1303" s="85">
        <f t="shared" si="58"/>
        <v>5</v>
      </c>
      <c r="F1303" s="22">
        <f t="shared" si="56"/>
        <v>6.329113924050633</v>
      </c>
      <c r="G1303">
        <f t="shared" si="57"/>
        <v>7</v>
      </c>
    </row>
    <row r="1304" spans="1:7" ht="29.25" customHeight="1">
      <c r="A1304" s="118">
        <v>2240599</v>
      </c>
      <c r="B1304" s="122" t="s">
        <v>1140</v>
      </c>
      <c r="C1304" s="120">
        <v>0</v>
      </c>
      <c r="D1304" s="120"/>
      <c r="E1304" s="85"/>
      <c r="F1304" s="22">
        <f t="shared" si="56"/>
      </c>
      <c r="G1304">
        <f t="shared" si="57"/>
        <v>7</v>
      </c>
    </row>
    <row r="1305" spans="1:7" ht="29.25" customHeight="1">
      <c r="A1305" s="118">
        <v>22406</v>
      </c>
      <c r="B1305" s="119" t="s">
        <v>2294</v>
      </c>
      <c r="C1305" s="120">
        <v>499</v>
      </c>
      <c r="D1305" s="120">
        <f>SUM(D1306:D1308)</f>
        <v>515</v>
      </c>
      <c r="E1305" s="85">
        <f t="shared" si="58"/>
        <v>16</v>
      </c>
      <c r="F1305" s="22">
        <f t="shared" si="56"/>
        <v>3.2064128256513023</v>
      </c>
      <c r="G1305">
        <f t="shared" si="57"/>
        <v>5</v>
      </c>
    </row>
    <row r="1306" spans="1:7" ht="29.25" customHeight="1">
      <c r="A1306" s="118">
        <v>2240601</v>
      </c>
      <c r="B1306" s="122" t="s">
        <v>1142</v>
      </c>
      <c r="C1306" s="120">
        <v>367</v>
      </c>
      <c r="D1306" s="123">
        <v>375</v>
      </c>
      <c r="E1306" s="85">
        <f t="shared" si="58"/>
        <v>8</v>
      </c>
      <c r="F1306" s="22">
        <f t="shared" si="56"/>
        <v>2.17983651226158</v>
      </c>
      <c r="G1306">
        <f t="shared" si="57"/>
        <v>7</v>
      </c>
    </row>
    <row r="1307" spans="1:7" ht="29.25" customHeight="1">
      <c r="A1307" s="118">
        <v>2240602</v>
      </c>
      <c r="B1307" s="122" t="s">
        <v>1143</v>
      </c>
      <c r="C1307" s="120">
        <v>130</v>
      </c>
      <c r="D1307" s="123">
        <v>135</v>
      </c>
      <c r="E1307" s="85">
        <f t="shared" si="58"/>
        <v>5</v>
      </c>
      <c r="F1307" s="22">
        <f t="shared" si="56"/>
        <v>3.8461538461538463</v>
      </c>
      <c r="G1307">
        <f t="shared" si="57"/>
        <v>7</v>
      </c>
    </row>
    <row r="1308" spans="1:7" ht="29.25" customHeight="1">
      <c r="A1308" s="118">
        <v>2240699</v>
      </c>
      <c r="B1308" s="122" t="s">
        <v>1144</v>
      </c>
      <c r="C1308" s="120">
        <v>2</v>
      </c>
      <c r="D1308" s="123">
        <v>5</v>
      </c>
      <c r="E1308" s="85">
        <f t="shared" si="58"/>
        <v>3</v>
      </c>
      <c r="F1308" s="22">
        <f t="shared" si="56"/>
        <v>150</v>
      </c>
      <c r="G1308">
        <f t="shared" si="57"/>
        <v>7</v>
      </c>
    </row>
    <row r="1309" spans="1:7" ht="29.25" customHeight="1">
      <c r="A1309" s="118">
        <v>22407</v>
      </c>
      <c r="B1309" s="119" t="s">
        <v>2295</v>
      </c>
      <c r="C1309" s="120">
        <v>15</v>
      </c>
      <c r="D1309" s="120">
        <f>SUM(D1310:D1312)</f>
        <v>20</v>
      </c>
      <c r="E1309" s="85">
        <f t="shared" si="58"/>
        <v>5</v>
      </c>
      <c r="F1309" s="22">
        <f t="shared" si="56"/>
        <v>33.33333333333333</v>
      </c>
      <c r="G1309">
        <f t="shared" si="57"/>
        <v>5</v>
      </c>
    </row>
    <row r="1310" spans="1:7" ht="29.25" customHeight="1">
      <c r="A1310" s="118">
        <v>2240703</v>
      </c>
      <c r="B1310" s="122" t="s">
        <v>1146</v>
      </c>
      <c r="C1310" s="120">
        <v>15</v>
      </c>
      <c r="D1310" s="123">
        <v>20</v>
      </c>
      <c r="E1310" s="85">
        <f t="shared" si="58"/>
        <v>5</v>
      </c>
      <c r="F1310" s="22">
        <f t="shared" si="56"/>
        <v>33.33333333333333</v>
      </c>
      <c r="G1310">
        <f t="shared" si="57"/>
        <v>7</v>
      </c>
    </row>
    <row r="1311" spans="1:7" ht="29.25" customHeight="1">
      <c r="A1311" s="118">
        <v>2240704</v>
      </c>
      <c r="B1311" s="122" t="s">
        <v>1147</v>
      </c>
      <c r="C1311" s="120">
        <v>0</v>
      </c>
      <c r="D1311" s="125"/>
      <c r="E1311" s="85"/>
      <c r="F1311" s="22">
        <f t="shared" si="56"/>
      </c>
      <c r="G1311">
        <f t="shared" si="57"/>
        <v>7</v>
      </c>
    </row>
    <row r="1312" spans="1:7" ht="29.25" customHeight="1">
      <c r="A1312" s="118">
        <v>2240799</v>
      </c>
      <c r="B1312" s="122" t="s">
        <v>1148</v>
      </c>
      <c r="C1312" s="120">
        <v>0</v>
      </c>
      <c r="D1312" s="123"/>
      <c r="E1312" s="85">
        <f t="shared" si="58"/>
        <v>0</v>
      </c>
      <c r="F1312" s="22">
        <f t="shared" si="56"/>
      </c>
      <c r="G1312">
        <f t="shared" si="57"/>
        <v>7</v>
      </c>
    </row>
    <row r="1313" spans="1:7" ht="29.25" customHeight="1">
      <c r="A1313" s="118">
        <v>22499</v>
      </c>
      <c r="B1313" s="119" t="s">
        <v>2296</v>
      </c>
      <c r="C1313" s="120">
        <v>310</v>
      </c>
      <c r="D1313" s="120">
        <f>D1314</f>
        <v>315</v>
      </c>
      <c r="E1313" s="85">
        <f t="shared" si="58"/>
        <v>5</v>
      </c>
      <c r="F1313" s="22">
        <f t="shared" si="56"/>
        <v>1.6129032258064515</v>
      </c>
      <c r="G1313">
        <f t="shared" si="57"/>
        <v>5</v>
      </c>
    </row>
    <row r="1314" spans="1:7" ht="29.25" customHeight="1">
      <c r="A1314" s="118">
        <v>2249999</v>
      </c>
      <c r="B1314" s="122" t="s">
        <v>1150</v>
      </c>
      <c r="C1314" s="120">
        <v>310</v>
      </c>
      <c r="D1314" s="120">
        <v>315</v>
      </c>
      <c r="E1314" s="85">
        <f t="shared" si="58"/>
        <v>5</v>
      </c>
      <c r="F1314" s="22">
        <f t="shared" si="56"/>
        <v>1.6129032258064515</v>
      </c>
      <c r="G1314">
        <f t="shared" si="57"/>
        <v>7</v>
      </c>
    </row>
    <row r="1315" spans="1:7" ht="29.25" customHeight="1">
      <c r="A1315" s="136">
        <v>227</v>
      </c>
      <c r="B1315" s="119" t="s">
        <v>2297</v>
      </c>
      <c r="C1315" s="137"/>
      <c r="D1315" s="137">
        <v>1760</v>
      </c>
      <c r="E1315" s="85">
        <f t="shared" si="58"/>
        <v>1760</v>
      </c>
      <c r="F1315" s="22">
        <f t="shared" si="56"/>
      </c>
      <c r="G1315">
        <f t="shared" si="57"/>
        <v>3</v>
      </c>
    </row>
    <row r="1316" spans="1:7" ht="29.25" customHeight="1">
      <c r="A1316" s="118">
        <v>229</v>
      </c>
      <c r="B1316" s="119" t="s">
        <v>2298</v>
      </c>
      <c r="C1316" s="126"/>
      <c r="D1316" s="126">
        <f>D1317</f>
        <v>0</v>
      </c>
      <c r="E1316" s="85"/>
      <c r="F1316" s="22">
        <f t="shared" si="56"/>
      </c>
      <c r="G1316">
        <f t="shared" si="57"/>
        <v>3</v>
      </c>
    </row>
    <row r="1317" spans="1:7" ht="29.25" customHeight="1">
      <c r="A1317" s="118">
        <v>22999</v>
      </c>
      <c r="B1317" s="119" t="s">
        <v>2278</v>
      </c>
      <c r="C1317" s="120"/>
      <c r="D1317" s="120">
        <f>D1318</f>
        <v>0</v>
      </c>
      <c r="E1317" s="85"/>
      <c r="F1317" s="22">
        <f t="shared" si="56"/>
      </c>
      <c r="G1317">
        <f t="shared" si="57"/>
        <v>5</v>
      </c>
    </row>
    <row r="1318" spans="1:7" ht="29.25" customHeight="1">
      <c r="A1318" s="118">
        <v>2299999</v>
      </c>
      <c r="B1318" s="122" t="s">
        <v>292</v>
      </c>
      <c r="C1318" s="120"/>
      <c r="D1318" s="120">
        <v>0</v>
      </c>
      <c r="E1318" s="85"/>
      <c r="F1318" s="22">
        <f t="shared" si="56"/>
      </c>
      <c r="G1318">
        <f t="shared" si="57"/>
        <v>7</v>
      </c>
    </row>
    <row r="1319" spans="1:7" ht="29.25" customHeight="1">
      <c r="A1319" s="118">
        <v>232</v>
      </c>
      <c r="B1319" s="119" t="s">
        <v>1153</v>
      </c>
      <c r="C1319" s="120">
        <v>1418</v>
      </c>
      <c r="D1319" s="120">
        <f>D1320+D1321+D1322</f>
        <v>1333</v>
      </c>
      <c r="E1319" s="85">
        <f>D1319-C1319</f>
        <v>-85</v>
      </c>
      <c r="F1319" s="22">
        <f aca="true" t="shared" si="59" ref="F1319:F1352">IF(AND((D1319-C1319)&lt;&gt;0,C1319&lt;&gt;0),(D1319-C1319)/C1319*100,"")</f>
        <v>-5.994358251057828</v>
      </c>
      <c r="G1319">
        <f t="shared" si="57"/>
        <v>3</v>
      </c>
    </row>
    <row r="1320" spans="1:7" ht="30" customHeight="1">
      <c r="A1320" s="118">
        <v>23201</v>
      </c>
      <c r="B1320" s="119" t="s">
        <v>2299</v>
      </c>
      <c r="C1320" s="120"/>
      <c r="D1320" s="120"/>
      <c r="E1320" s="85"/>
      <c r="F1320" s="22">
        <f t="shared" si="59"/>
      </c>
      <c r="G1320">
        <f t="shared" si="57"/>
        <v>5</v>
      </c>
    </row>
    <row r="1321" spans="1:7" ht="30" customHeight="1">
      <c r="A1321" s="118">
        <v>23202</v>
      </c>
      <c r="B1321" s="119" t="s">
        <v>2300</v>
      </c>
      <c r="C1321" s="120"/>
      <c r="D1321" s="120"/>
      <c r="E1321" s="85"/>
      <c r="F1321" s="22">
        <f t="shared" si="59"/>
      </c>
      <c r="G1321">
        <f t="shared" si="57"/>
        <v>5</v>
      </c>
    </row>
    <row r="1322" spans="1:7" ht="29.25" customHeight="1">
      <c r="A1322" s="118">
        <v>23203</v>
      </c>
      <c r="B1322" s="119" t="s">
        <v>2301</v>
      </c>
      <c r="C1322" s="120">
        <v>1418</v>
      </c>
      <c r="D1322" s="120">
        <f>SUM(D1323:D1326)</f>
        <v>1333</v>
      </c>
      <c r="E1322" s="85">
        <f>D1322-C1322</f>
        <v>-85</v>
      </c>
      <c r="F1322" s="22">
        <f t="shared" si="59"/>
        <v>-5.994358251057828</v>
      </c>
      <c r="G1322">
        <f t="shared" si="57"/>
        <v>5</v>
      </c>
    </row>
    <row r="1323" spans="1:7" ht="29.25" customHeight="1">
      <c r="A1323" s="118">
        <v>2320301</v>
      </c>
      <c r="B1323" s="122" t="s">
        <v>1157</v>
      </c>
      <c r="C1323" s="120">
        <v>1418</v>
      </c>
      <c r="D1323" s="120">
        <v>1333</v>
      </c>
      <c r="E1323" s="85">
        <f>D1323-C1323</f>
        <v>-85</v>
      </c>
      <c r="F1323" s="22">
        <f t="shared" si="59"/>
        <v>-5.994358251057828</v>
      </c>
      <c r="G1323">
        <f t="shared" si="57"/>
        <v>7</v>
      </c>
    </row>
    <row r="1324" spans="1:7" ht="29.25" customHeight="1">
      <c r="A1324" s="118">
        <v>2320302</v>
      </c>
      <c r="B1324" s="122" t="s">
        <v>1158</v>
      </c>
      <c r="C1324" s="120"/>
      <c r="D1324" s="120"/>
      <c r="E1324" s="85"/>
      <c r="F1324" s="22">
        <f t="shared" si="59"/>
      </c>
      <c r="G1324">
        <f t="shared" si="57"/>
        <v>7</v>
      </c>
    </row>
    <row r="1325" spans="1:7" ht="29.25" customHeight="1">
      <c r="A1325" s="118">
        <v>2320303</v>
      </c>
      <c r="B1325" s="122" t="s">
        <v>1159</v>
      </c>
      <c r="C1325" s="120"/>
      <c r="D1325" s="120"/>
      <c r="E1325" s="85"/>
      <c r="F1325" s="22">
        <f t="shared" si="59"/>
      </c>
      <c r="G1325">
        <f t="shared" si="57"/>
        <v>7</v>
      </c>
    </row>
    <row r="1326" spans="1:7" ht="29.25" customHeight="1">
      <c r="A1326" s="118">
        <v>2320399</v>
      </c>
      <c r="B1326" s="122" t="s">
        <v>1160</v>
      </c>
      <c r="C1326" s="120"/>
      <c r="D1326" s="120"/>
      <c r="E1326" s="85"/>
      <c r="F1326" s="22">
        <f t="shared" si="59"/>
      </c>
      <c r="G1326">
        <f t="shared" si="57"/>
        <v>7</v>
      </c>
    </row>
    <row r="1327" spans="1:7" ht="29.25" customHeight="1">
      <c r="A1327" s="118">
        <v>233</v>
      </c>
      <c r="B1327" s="119" t="s">
        <v>1161</v>
      </c>
      <c r="C1327" s="120">
        <v>9</v>
      </c>
      <c r="D1327" s="120">
        <f>D1328+D1329+D1330</f>
        <v>9</v>
      </c>
      <c r="E1327" s="85">
        <f>D1327-C1327</f>
        <v>0</v>
      </c>
      <c r="F1327" s="22">
        <f t="shared" si="59"/>
      </c>
      <c r="G1327">
        <f t="shared" si="57"/>
        <v>3</v>
      </c>
    </row>
    <row r="1328" spans="1:7" ht="29.25" customHeight="1">
      <c r="A1328" s="118">
        <v>23301</v>
      </c>
      <c r="B1328" s="119" t="s">
        <v>2302</v>
      </c>
      <c r="C1328" s="120"/>
      <c r="D1328" s="120"/>
      <c r="E1328" s="85"/>
      <c r="F1328" s="22">
        <f t="shared" si="59"/>
      </c>
      <c r="G1328">
        <f t="shared" si="57"/>
        <v>5</v>
      </c>
    </row>
    <row r="1329" spans="1:7" ht="29.25" customHeight="1">
      <c r="A1329" s="118">
        <v>23302</v>
      </c>
      <c r="B1329" s="119" t="s">
        <v>2303</v>
      </c>
      <c r="C1329" s="120"/>
      <c r="D1329" s="120"/>
      <c r="E1329" s="85"/>
      <c r="F1329" s="22">
        <f t="shared" si="59"/>
      </c>
      <c r="G1329">
        <f t="shared" si="57"/>
        <v>5</v>
      </c>
    </row>
    <row r="1330" spans="1:7" ht="29.25" customHeight="1">
      <c r="A1330" s="118">
        <v>23303</v>
      </c>
      <c r="B1330" s="119" t="s">
        <v>2304</v>
      </c>
      <c r="C1330" s="120">
        <v>9</v>
      </c>
      <c r="D1330" s="120">
        <v>9</v>
      </c>
      <c r="E1330" s="85">
        <f>D1330-C1330</f>
        <v>0</v>
      </c>
      <c r="F1330" s="22">
        <f t="shared" si="59"/>
      </c>
      <c r="G1330">
        <f t="shared" si="57"/>
        <v>5</v>
      </c>
    </row>
    <row r="1331" spans="1:7" ht="29.25" customHeight="1">
      <c r="A1331" s="138"/>
      <c r="B1331" s="83"/>
      <c r="C1331" s="85"/>
      <c r="D1331" s="85"/>
      <c r="E1331" s="85"/>
      <c r="F1331" s="22">
        <f t="shared" si="59"/>
      </c>
      <c r="G1331">
        <f t="shared" si="57"/>
        <v>0</v>
      </c>
    </row>
    <row r="1332" spans="1:7" ht="29.25" customHeight="1">
      <c r="A1332" s="139"/>
      <c r="B1332" s="140" t="s">
        <v>1165</v>
      </c>
      <c r="C1332" s="141">
        <f>SUM(C6,C235,C275,C294,C384,C436,C492,C549,C676,C748,C829,C852,C963,C1027,C1091,C1111,C1141,C1151,C1196,C1216,C1260,C1315,C1316,C1319,C1327)</f>
        <v>170711</v>
      </c>
      <c r="D1332" s="141">
        <f>SUM(D6,D235,D275,D294,D384,D436,D492,D549,D676,D748,D829,D852,D963,D1027,D1091,D1111,D1141,D1151,D1196,D1216,D1260,D1315,D1316,D1319,D1327)</f>
        <v>175780</v>
      </c>
      <c r="E1332" s="97">
        <f>D1332-C1332</f>
        <v>5069</v>
      </c>
      <c r="F1332" s="29">
        <f t="shared" si="59"/>
        <v>2.9693458535185195</v>
      </c>
      <c r="G1332">
        <f t="shared" si="57"/>
        <v>0</v>
      </c>
    </row>
    <row r="1333" spans="1:7" ht="29.25" customHeight="1">
      <c r="A1333" s="142" t="s">
        <v>1166</v>
      </c>
      <c r="B1333" s="83" t="s">
        <v>2305</v>
      </c>
      <c r="C1333" s="85">
        <v>8405</v>
      </c>
      <c r="D1333" s="85">
        <f>D1334+D1341+D1377+D1399+D1402+D1403+D1410+D1411+D1412</f>
        <v>5300</v>
      </c>
      <c r="E1333" s="85">
        <f>D1333-C1333</f>
        <v>-3105</v>
      </c>
      <c r="F1333" s="22">
        <f t="shared" si="59"/>
        <v>-36.94229625223082</v>
      </c>
      <c r="G1333">
        <f t="shared" si="57"/>
        <v>3</v>
      </c>
    </row>
    <row r="1334" spans="1:7" ht="29.25" customHeight="1">
      <c r="A1334" s="82" t="s">
        <v>1168</v>
      </c>
      <c r="B1334" s="83" t="s">
        <v>1169</v>
      </c>
      <c r="C1334" s="85"/>
      <c r="D1334" s="85"/>
      <c r="E1334" s="85"/>
      <c r="F1334" s="22">
        <f t="shared" si="59"/>
      </c>
      <c r="G1334">
        <f t="shared" si="57"/>
        <v>5</v>
      </c>
    </row>
    <row r="1335" spans="1:7" ht="29.25" customHeight="1">
      <c r="A1335" s="82" t="s">
        <v>1170</v>
      </c>
      <c r="B1335" s="83" t="s">
        <v>1171</v>
      </c>
      <c r="C1335" s="85"/>
      <c r="D1335" s="85"/>
      <c r="E1335" s="85"/>
      <c r="F1335" s="22">
        <f t="shared" si="59"/>
      </c>
      <c r="G1335">
        <f t="shared" si="57"/>
        <v>7</v>
      </c>
    </row>
    <row r="1336" spans="1:7" ht="29.25" customHeight="1">
      <c r="A1336" s="82" t="s">
        <v>1172</v>
      </c>
      <c r="B1336" s="83" t="s">
        <v>1173</v>
      </c>
      <c r="C1336" s="85"/>
      <c r="D1336" s="85"/>
      <c r="E1336" s="85"/>
      <c r="F1336" s="22">
        <f t="shared" si="59"/>
      </c>
      <c r="G1336">
        <f t="shared" si="57"/>
        <v>7</v>
      </c>
    </row>
    <row r="1337" spans="1:7" ht="29.25" customHeight="1">
      <c r="A1337" s="82" t="s">
        <v>1174</v>
      </c>
      <c r="B1337" s="83" t="s">
        <v>1175</v>
      </c>
      <c r="C1337" s="85"/>
      <c r="D1337" s="85"/>
      <c r="E1337" s="85"/>
      <c r="F1337" s="22">
        <f t="shared" si="59"/>
      </c>
      <c r="G1337">
        <f t="shared" si="57"/>
        <v>7</v>
      </c>
    </row>
    <row r="1338" spans="1:7" ht="29.25" customHeight="1">
      <c r="A1338" s="82" t="s">
        <v>1176</v>
      </c>
      <c r="B1338" s="83" t="s">
        <v>1177</v>
      </c>
      <c r="C1338" s="85"/>
      <c r="D1338" s="85"/>
      <c r="E1338" s="85"/>
      <c r="F1338" s="22">
        <f t="shared" si="59"/>
      </c>
      <c r="G1338">
        <f t="shared" si="57"/>
        <v>7</v>
      </c>
    </row>
    <row r="1339" spans="1:7" ht="29.25" customHeight="1">
      <c r="A1339" s="82" t="s">
        <v>1178</v>
      </c>
      <c r="B1339" s="83" t="s">
        <v>1179</v>
      </c>
      <c r="C1339" s="85"/>
      <c r="D1339" s="85"/>
      <c r="E1339" s="85"/>
      <c r="F1339" s="22">
        <f t="shared" si="59"/>
      </c>
      <c r="G1339">
        <f t="shared" si="57"/>
        <v>7</v>
      </c>
    </row>
    <row r="1340" spans="1:7" ht="29.25" customHeight="1">
      <c r="A1340" s="82" t="s">
        <v>1180</v>
      </c>
      <c r="B1340" s="83" t="s">
        <v>1181</v>
      </c>
      <c r="C1340" s="85"/>
      <c r="D1340" s="85"/>
      <c r="E1340" s="85"/>
      <c r="F1340" s="22">
        <f t="shared" si="59"/>
      </c>
      <c r="G1340">
        <f t="shared" si="57"/>
        <v>7</v>
      </c>
    </row>
    <row r="1341" spans="1:7" ht="29.25" customHeight="1">
      <c r="A1341" s="82" t="s">
        <v>1182</v>
      </c>
      <c r="B1341" s="83" t="s">
        <v>1183</v>
      </c>
      <c r="C1341" s="85"/>
      <c r="D1341" s="85"/>
      <c r="E1341" s="85"/>
      <c r="F1341" s="22">
        <f t="shared" si="59"/>
      </c>
      <c r="G1341">
        <f t="shared" si="57"/>
        <v>5</v>
      </c>
    </row>
    <row r="1342" spans="1:7" ht="29.25" customHeight="1">
      <c r="A1342" s="82" t="s">
        <v>1184</v>
      </c>
      <c r="B1342" s="83" t="s">
        <v>1185</v>
      </c>
      <c r="C1342" s="85"/>
      <c r="D1342" s="85"/>
      <c r="E1342" s="85"/>
      <c r="F1342" s="22">
        <f t="shared" si="59"/>
      </c>
      <c r="G1342">
        <f t="shared" si="57"/>
        <v>7</v>
      </c>
    </row>
    <row r="1343" spans="1:7" ht="29.25" customHeight="1">
      <c r="A1343" s="82" t="s">
        <v>1186</v>
      </c>
      <c r="B1343" s="83" t="s">
        <v>1187</v>
      </c>
      <c r="C1343" s="85"/>
      <c r="D1343" s="85"/>
      <c r="E1343" s="85"/>
      <c r="F1343" s="22">
        <f t="shared" si="59"/>
      </c>
      <c r="G1343">
        <f t="shared" si="57"/>
        <v>7</v>
      </c>
    </row>
    <row r="1344" spans="1:7" ht="29.25" customHeight="1">
      <c r="A1344" s="82" t="s">
        <v>1188</v>
      </c>
      <c r="B1344" s="83" t="s">
        <v>1189</v>
      </c>
      <c r="C1344" s="85"/>
      <c r="D1344" s="85"/>
      <c r="E1344" s="85"/>
      <c r="F1344" s="22">
        <f t="shared" si="59"/>
      </c>
      <c r="G1344">
        <f t="shared" si="57"/>
        <v>7</v>
      </c>
    </row>
    <row r="1345" spans="1:7" ht="29.25" customHeight="1">
      <c r="A1345" s="82" t="s">
        <v>1190</v>
      </c>
      <c r="B1345" s="83" t="s">
        <v>1191</v>
      </c>
      <c r="C1345" s="85"/>
      <c r="D1345" s="85"/>
      <c r="E1345" s="85"/>
      <c r="F1345" s="22">
        <f t="shared" si="59"/>
      </c>
      <c r="G1345">
        <f t="shared" si="57"/>
        <v>7</v>
      </c>
    </row>
    <row r="1346" spans="1:7" ht="29.25" customHeight="1">
      <c r="A1346" s="82" t="s">
        <v>1192</v>
      </c>
      <c r="B1346" s="83" t="s">
        <v>1193</v>
      </c>
      <c r="C1346" s="85"/>
      <c r="D1346" s="85"/>
      <c r="E1346" s="85"/>
      <c r="F1346" s="22">
        <f t="shared" si="59"/>
      </c>
      <c r="G1346">
        <f t="shared" si="57"/>
        <v>7</v>
      </c>
    </row>
    <row r="1347" spans="1:7" ht="29.25" customHeight="1">
      <c r="A1347" s="82" t="s">
        <v>1194</v>
      </c>
      <c r="B1347" s="83" t="s">
        <v>1195</v>
      </c>
      <c r="C1347" s="85"/>
      <c r="D1347" s="85"/>
      <c r="E1347" s="85"/>
      <c r="F1347" s="22">
        <f t="shared" si="59"/>
      </c>
      <c r="G1347">
        <f t="shared" si="57"/>
        <v>7</v>
      </c>
    </row>
    <row r="1348" spans="1:7" ht="29.25" customHeight="1">
      <c r="A1348" s="82" t="s">
        <v>1196</v>
      </c>
      <c r="B1348" s="83" t="s">
        <v>1197</v>
      </c>
      <c r="C1348" s="85"/>
      <c r="D1348" s="85"/>
      <c r="E1348" s="85"/>
      <c r="F1348" s="22">
        <f t="shared" si="59"/>
      </c>
      <c r="G1348">
        <f t="shared" si="57"/>
        <v>7</v>
      </c>
    </row>
    <row r="1349" spans="1:7" ht="29.25" customHeight="1">
      <c r="A1349" s="82" t="s">
        <v>1198</v>
      </c>
      <c r="B1349" s="83" t="s">
        <v>1199</v>
      </c>
      <c r="C1349" s="85"/>
      <c r="D1349" s="85"/>
      <c r="E1349" s="85"/>
      <c r="F1349" s="22">
        <f t="shared" si="59"/>
      </c>
      <c r="G1349">
        <f t="shared" si="57"/>
        <v>7</v>
      </c>
    </row>
    <row r="1350" spans="1:7" ht="29.25" customHeight="1">
      <c r="A1350" s="82" t="s">
        <v>1200</v>
      </c>
      <c r="B1350" s="83" t="s">
        <v>1201</v>
      </c>
      <c r="C1350" s="85"/>
      <c r="D1350" s="85"/>
      <c r="E1350" s="85"/>
      <c r="F1350" s="22">
        <f t="shared" si="59"/>
      </c>
      <c r="G1350">
        <f t="shared" si="57"/>
        <v>7</v>
      </c>
    </row>
    <row r="1351" spans="1:7" ht="29.25" customHeight="1">
      <c r="A1351" s="82" t="s">
        <v>1202</v>
      </c>
      <c r="B1351" s="83" t="s">
        <v>1203</v>
      </c>
      <c r="C1351" s="85"/>
      <c r="D1351" s="85"/>
      <c r="E1351" s="85"/>
      <c r="F1351" s="22">
        <f t="shared" si="59"/>
      </c>
      <c r="G1351">
        <f t="shared" si="57"/>
        <v>7</v>
      </c>
    </row>
    <row r="1352" spans="1:7" ht="29.25" customHeight="1">
      <c r="A1352" s="82" t="s">
        <v>1204</v>
      </c>
      <c r="B1352" s="83" t="s">
        <v>1205</v>
      </c>
      <c r="C1352" s="85"/>
      <c r="D1352" s="85"/>
      <c r="E1352" s="85"/>
      <c r="F1352" s="22">
        <f t="shared" si="59"/>
      </c>
      <c r="G1352">
        <f aca="true" t="shared" si="60" ref="G1352:G1414">LEN(A1352)</f>
        <v>7</v>
      </c>
    </row>
    <row r="1353" spans="1:7" ht="29.25" customHeight="1">
      <c r="A1353" s="82" t="s">
        <v>1206</v>
      </c>
      <c r="B1353" s="83" t="s">
        <v>1207</v>
      </c>
      <c r="C1353" s="85"/>
      <c r="D1353" s="85"/>
      <c r="E1353" s="85"/>
      <c r="F1353" s="22">
        <f aca="true" t="shared" si="61" ref="F1353:F1414">IF(AND((D1353-C1353)&lt;&gt;0,C1353&lt;&gt;0),(D1353-C1353)/C1353*100,"")</f>
      </c>
      <c r="G1353">
        <f t="shared" si="60"/>
        <v>7</v>
      </c>
    </row>
    <row r="1354" spans="1:7" ht="29.25" customHeight="1">
      <c r="A1354" s="82" t="s">
        <v>1208</v>
      </c>
      <c r="B1354" s="83" t="s">
        <v>1209</v>
      </c>
      <c r="C1354" s="85"/>
      <c r="D1354" s="85"/>
      <c r="E1354" s="85"/>
      <c r="F1354" s="22">
        <f t="shared" si="61"/>
      </c>
      <c r="G1354">
        <f t="shared" si="60"/>
        <v>7</v>
      </c>
    </row>
    <row r="1355" spans="1:7" ht="29.25" customHeight="1">
      <c r="A1355" s="82" t="s">
        <v>1210</v>
      </c>
      <c r="B1355" s="83" t="s">
        <v>1211</v>
      </c>
      <c r="C1355" s="85"/>
      <c r="D1355" s="85"/>
      <c r="E1355" s="85"/>
      <c r="F1355" s="22">
        <f t="shared" si="61"/>
      </c>
      <c r="G1355">
        <f t="shared" si="60"/>
        <v>7</v>
      </c>
    </row>
    <row r="1356" spans="1:7" ht="29.25" customHeight="1">
      <c r="A1356" s="82" t="s">
        <v>1212</v>
      </c>
      <c r="B1356" s="83" t="s">
        <v>1213</v>
      </c>
      <c r="C1356" s="85"/>
      <c r="D1356" s="85"/>
      <c r="E1356" s="85"/>
      <c r="F1356" s="22">
        <f t="shared" si="61"/>
      </c>
      <c r="G1356">
        <f t="shared" si="60"/>
        <v>7</v>
      </c>
    </row>
    <row r="1357" spans="1:7" ht="29.25" customHeight="1">
      <c r="A1357" s="82" t="s">
        <v>1214</v>
      </c>
      <c r="B1357" s="83" t="s">
        <v>1215</v>
      </c>
      <c r="C1357" s="85"/>
      <c r="D1357" s="85"/>
      <c r="E1357" s="85"/>
      <c r="F1357" s="22">
        <f t="shared" si="61"/>
      </c>
      <c r="G1357">
        <f t="shared" si="60"/>
        <v>7</v>
      </c>
    </row>
    <row r="1358" spans="1:7" ht="29.25" customHeight="1">
      <c r="A1358" s="82" t="s">
        <v>1216</v>
      </c>
      <c r="B1358" s="83" t="s">
        <v>1217</v>
      </c>
      <c r="C1358" s="85"/>
      <c r="D1358" s="85"/>
      <c r="E1358" s="85"/>
      <c r="F1358" s="22">
        <f t="shared" si="61"/>
      </c>
      <c r="G1358">
        <f t="shared" si="60"/>
        <v>7</v>
      </c>
    </row>
    <row r="1359" spans="1:7" ht="29.25" customHeight="1">
      <c r="A1359" s="82" t="s">
        <v>1218</v>
      </c>
      <c r="B1359" s="83" t="s">
        <v>1219</v>
      </c>
      <c r="C1359" s="85"/>
      <c r="D1359" s="85"/>
      <c r="E1359" s="85"/>
      <c r="F1359" s="22">
        <f t="shared" si="61"/>
      </c>
      <c r="G1359">
        <f t="shared" si="60"/>
        <v>7</v>
      </c>
    </row>
    <row r="1360" spans="1:7" ht="29.25" customHeight="1">
      <c r="A1360" s="82" t="s">
        <v>1220</v>
      </c>
      <c r="B1360" s="83" t="s">
        <v>1221</v>
      </c>
      <c r="C1360" s="85"/>
      <c r="D1360" s="85"/>
      <c r="E1360" s="85"/>
      <c r="F1360" s="22">
        <f t="shared" si="61"/>
      </c>
      <c r="G1360">
        <f t="shared" si="60"/>
        <v>7</v>
      </c>
    </row>
    <row r="1361" spans="1:7" ht="29.25" customHeight="1">
      <c r="A1361" s="82" t="s">
        <v>1222</v>
      </c>
      <c r="B1361" s="83" t="s">
        <v>1223</v>
      </c>
      <c r="C1361" s="85"/>
      <c r="D1361" s="85"/>
      <c r="E1361" s="85"/>
      <c r="F1361" s="22">
        <f t="shared" si="61"/>
      </c>
      <c r="G1361">
        <f t="shared" si="60"/>
        <v>7</v>
      </c>
    </row>
    <row r="1362" spans="1:7" ht="29.25" customHeight="1">
      <c r="A1362" s="82" t="s">
        <v>1224</v>
      </c>
      <c r="B1362" s="83" t="s">
        <v>1225</v>
      </c>
      <c r="C1362" s="85"/>
      <c r="D1362" s="85"/>
      <c r="E1362" s="85"/>
      <c r="F1362" s="22">
        <f t="shared" si="61"/>
      </c>
      <c r="G1362">
        <f t="shared" si="60"/>
        <v>7</v>
      </c>
    </row>
    <row r="1363" spans="1:7" ht="29.25" customHeight="1">
      <c r="A1363" s="82" t="s">
        <v>1226</v>
      </c>
      <c r="B1363" s="83" t="s">
        <v>1227</v>
      </c>
      <c r="C1363" s="85"/>
      <c r="D1363" s="85"/>
      <c r="E1363" s="85"/>
      <c r="F1363" s="22">
        <f t="shared" si="61"/>
      </c>
      <c r="G1363">
        <f t="shared" si="60"/>
        <v>7</v>
      </c>
    </row>
    <row r="1364" spans="1:7" ht="29.25" customHeight="1">
      <c r="A1364" s="82" t="s">
        <v>1228</v>
      </c>
      <c r="B1364" s="83" t="s">
        <v>1229</v>
      </c>
      <c r="C1364" s="85"/>
      <c r="D1364" s="85"/>
      <c r="E1364" s="85"/>
      <c r="F1364" s="22">
        <f t="shared" si="61"/>
      </c>
      <c r="G1364">
        <f t="shared" si="60"/>
        <v>7</v>
      </c>
    </row>
    <row r="1365" spans="1:7" ht="29.25" customHeight="1">
      <c r="A1365" s="82" t="s">
        <v>1230</v>
      </c>
      <c r="B1365" s="83" t="s">
        <v>1231</v>
      </c>
      <c r="C1365" s="85"/>
      <c r="D1365" s="85"/>
      <c r="E1365" s="85"/>
      <c r="F1365" s="22">
        <f t="shared" si="61"/>
      </c>
      <c r="G1365">
        <f t="shared" si="60"/>
        <v>7</v>
      </c>
    </row>
    <row r="1366" spans="1:7" ht="29.25" customHeight="1">
      <c r="A1366" s="82" t="s">
        <v>1232</v>
      </c>
      <c r="B1366" s="83" t="s">
        <v>1233</v>
      </c>
      <c r="C1366" s="85"/>
      <c r="D1366" s="85"/>
      <c r="E1366" s="85"/>
      <c r="F1366" s="22">
        <f t="shared" si="61"/>
      </c>
      <c r="G1366">
        <f t="shared" si="60"/>
        <v>7</v>
      </c>
    </row>
    <row r="1367" spans="1:7" ht="29.25" customHeight="1">
      <c r="A1367" s="82" t="s">
        <v>1234</v>
      </c>
      <c r="B1367" s="83" t="s">
        <v>1235</v>
      </c>
      <c r="C1367" s="85"/>
      <c r="D1367" s="85"/>
      <c r="E1367" s="85"/>
      <c r="F1367" s="22">
        <f t="shared" si="61"/>
      </c>
      <c r="G1367">
        <f t="shared" si="60"/>
        <v>7</v>
      </c>
    </row>
    <row r="1368" spans="1:7" ht="29.25" customHeight="1">
      <c r="A1368" s="82" t="s">
        <v>1236</v>
      </c>
      <c r="B1368" s="83" t="s">
        <v>1237</v>
      </c>
      <c r="C1368" s="85"/>
      <c r="D1368" s="85"/>
      <c r="E1368" s="85"/>
      <c r="F1368" s="22">
        <f t="shared" si="61"/>
      </c>
      <c r="G1368">
        <f t="shared" si="60"/>
        <v>7</v>
      </c>
    </row>
    <row r="1369" spans="1:7" ht="29.25" customHeight="1">
      <c r="A1369" s="82" t="s">
        <v>1238</v>
      </c>
      <c r="B1369" s="83" t="s">
        <v>1239</v>
      </c>
      <c r="C1369" s="85"/>
      <c r="D1369" s="85"/>
      <c r="E1369" s="85"/>
      <c r="F1369" s="22">
        <f t="shared" si="61"/>
      </c>
      <c r="G1369">
        <f t="shared" si="60"/>
        <v>7</v>
      </c>
    </row>
    <row r="1370" spans="1:7" ht="29.25" customHeight="1">
      <c r="A1370" s="82" t="s">
        <v>1240</v>
      </c>
      <c r="B1370" s="83" t="s">
        <v>1241</v>
      </c>
      <c r="C1370" s="85"/>
      <c r="D1370" s="85"/>
      <c r="E1370" s="85"/>
      <c r="F1370" s="22">
        <f t="shared" si="61"/>
      </c>
      <c r="G1370">
        <f t="shared" si="60"/>
        <v>7</v>
      </c>
    </row>
    <row r="1371" spans="1:7" ht="29.25" customHeight="1">
      <c r="A1371" s="82" t="s">
        <v>1242</v>
      </c>
      <c r="B1371" s="83" t="s">
        <v>1243</v>
      </c>
      <c r="C1371" s="85"/>
      <c r="D1371" s="85"/>
      <c r="E1371" s="85"/>
      <c r="F1371" s="22">
        <f t="shared" si="61"/>
      </c>
      <c r="G1371">
        <f t="shared" si="60"/>
        <v>7</v>
      </c>
    </row>
    <row r="1372" spans="1:7" ht="29.25" customHeight="1">
      <c r="A1372" s="82" t="s">
        <v>1244</v>
      </c>
      <c r="B1372" s="83" t="s">
        <v>1245</v>
      </c>
      <c r="C1372" s="85"/>
      <c r="D1372" s="85"/>
      <c r="E1372" s="85"/>
      <c r="F1372" s="22">
        <f t="shared" si="61"/>
      </c>
      <c r="G1372">
        <f t="shared" si="60"/>
        <v>7</v>
      </c>
    </row>
    <row r="1373" spans="1:7" ht="29.25" customHeight="1">
      <c r="A1373" s="82" t="s">
        <v>1246</v>
      </c>
      <c r="B1373" s="83" t="s">
        <v>1247</v>
      </c>
      <c r="C1373" s="85"/>
      <c r="D1373" s="85"/>
      <c r="E1373" s="85"/>
      <c r="F1373" s="22">
        <f t="shared" si="61"/>
      </c>
      <c r="G1373">
        <f t="shared" si="60"/>
        <v>7</v>
      </c>
    </row>
    <row r="1374" spans="1:7" ht="29.25" customHeight="1">
      <c r="A1374" s="82">
        <v>2300260</v>
      </c>
      <c r="B1374" s="83" t="s">
        <v>1248</v>
      </c>
      <c r="C1374" s="85"/>
      <c r="D1374" s="85"/>
      <c r="E1374" s="85"/>
      <c r="F1374" s="22">
        <f t="shared" si="61"/>
      </c>
      <c r="G1374">
        <f t="shared" si="60"/>
        <v>7</v>
      </c>
    </row>
    <row r="1375" spans="1:7" ht="29.25" customHeight="1">
      <c r="A1375" s="82" t="s">
        <v>1249</v>
      </c>
      <c r="B1375" s="83" t="s">
        <v>1250</v>
      </c>
      <c r="C1375" s="85"/>
      <c r="D1375" s="85"/>
      <c r="E1375" s="85"/>
      <c r="F1375" s="22">
        <f t="shared" si="61"/>
      </c>
      <c r="G1375">
        <f t="shared" si="60"/>
        <v>7</v>
      </c>
    </row>
    <row r="1376" spans="1:7" ht="29.25" customHeight="1">
      <c r="A1376" s="82" t="s">
        <v>1251</v>
      </c>
      <c r="B1376" s="83" t="s">
        <v>1252</v>
      </c>
      <c r="C1376" s="85"/>
      <c r="D1376" s="85"/>
      <c r="E1376" s="85"/>
      <c r="F1376" s="22">
        <f t="shared" si="61"/>
      </c>
      <c r="G1376">
        <f t="shared" si="60"/>
        <v>7</v>
      </c>
    </row>
    <row r="1377" spans="1:7" ht="29.25" customHeight="1">
      <c r="A1377" s="82" t="s">
        <v>1253</v>
      </c>
      <c r="B1377" s="83" t="s">
        <v>1254</v>
      </c>
      <c r="C1377" s="85"/>
      <c r="D1377" s="85"/>
      <c r="E1377" s="85"/>
      <c r="F1377" s="22">
        <f t="shared" si="61"/>
      </c>
      <c r="G1377">
        <f t="shared" si="60"/>
        <v>5</v>
      </c>
    </row>
    <row r="1378" spans="1:7" ht="29.25" customHeight="1">
      <c r="A1378" s="82" t="s">
        <v>1255</v>
      </c>
      <c r="B1378" s="83" t="s">
        <v>1256</v>
      </c>
      <c r="C1378" s="85"/>
      <c r="D1378" s="85"/>
      <c r="E1378" s="85"/>
      <c r="F1378" s="22">
        <f t="shared" si="61"/>
      </c>
      <c r="G1378">
        <f t="shared" si="60"/>
        <v>7</v>
      </c>
    </row>
    <row r="1379" spans="1:7" ht="29.25" customHeight="1">
      <c r="A1379" s="82" t="s">
        <v>1257</v>
      </c>
      <c r="B1379" s="83" t="s">
        <v>1258</v>
      </c>
      <c r="C1379" s="85"/>
      <c r="D1379" s="85"/>
      <c r="E1379" s="85"/>
      <c r="F1379" s="22">
        <f t="shared" si="61"/>
      </c>
      <c r="G1379">
        <f t="shared" si="60"/>
        <v>7</v>
      </c>
    </row>
    <row r="1380" spans="1:7" ht="29.25" customHeight="1">
      <c r="A1380" s="82" t="s">
        <v>1259</v>
      </c>
      <c r="B1380" s="83" t="s">
        <v>1260</v>
      </c>
      <c r="C1380" s="85"/>
      <c r="D1380" s="85"/>
      <c r="E1380" s="85"/>
      <c r="F1380" s="22">
        <f t="shared" si="61"/>
      </c>
      <c r="G1380">
        <f t="shared" si="60"/>
        <v>7</v>
      </c>
    </row>
    <row r="1381" spans="1:7" ht="29.25" customHeight="1">
      <c r="A1381" s="82" t="s">
        <v>1261</v>
      </c>
      <c r="B1381" s="83" t="s">
        <v>1262</v>
      </c>
      <c r="C1381" s="85"/>
      <c r="D1381" s="85"/>
      <c r="E1381" s="85"/>
      <c r="F1381" s="22">
        <f t="shared" si="61"/>
      </c>
      <c r="G1381">
        <f t="shared" si="60"/>
        <v>7</v>
      </c>
    </row>
    <row r="1382" spans="1:7" ht="29.25" customHeight="1">
      <c r="A1382" s="82" t="s">
        <v>1263</v>
      </c>
      <c r="B1382" s="83" t="s">
        <v>1264</v>
      </c>
      <c r="C1382" s="85"/>
      <c r="D1382" s="85"/>
      <c r="E1382" s="85"/>
      <c r="F1382" s="22">
        <f t="shared" si="61"/>
      </c>
      <c r="G1382">
        <f t="shared" si="60"/>
        <v>7</v>
      </c>
    </row>
    <row r="1383" spans="1:7" ht="29.25" customHeight="1">
      <c r="A1383" s="82" t="s">
        <v>1265</v>
      </c>
      <c r="B1383" s="83" t="s">
        <v>1266</v>
      </c>
      <c r="C1383" s="85"/>
      <c r="D1383" s="85"/>
      <c r="E1383" s="85"/>
      <c r="F1383" s="22">
        <f t="shared" si="61"/>
      </c>
      <c r="G1383">
        <f t="shared" si="60"/>
        <v>7</v>
      </c>
    </row>
    <row r="1384" spans="1:7" ht="29.25" customHeight="1">
      <c r="A1384" s="82" t="s">
        <v>1267</v>
      </c>
      <c r="B1384" s="83" t="s">
        <v>1268</v>
      </c>
      <c r="C1384" s="85"/>
      <c r="D1384" s="85"/>
      <c r="E1384" s="85"/>
      <c r="F1384" s="22">
        <f t="shared" si="61"/>
      </c>
      <c r="G1384">
        <f t="shared" si="60"/>
        <v>7</v>
      </c>
    </row>
    <row r="1385" spans="1:7" ht="29.25" customHeight="1">
      <c r="A1385" s="82" t="s">
        <v>1269</v>
      </c>
      <c r="B1385" s="83" t="s">
        <v>1270</v>
      </c>
      <c r="C1385" s="85"/>
      <c r="D1385" s="85"/>
      <c r="E1385" s="85"/>
      <c r="F1385" s="22">
        <f t="shared" si="61"/>
      </c>
      <c r="G1385">
        <f t="shared" si="60"/>
        <v>7</v>
      </c>
    </row>
    <row r="1386" spans="1:7" ht="29.25" customHeight="1">
      <c r="A1386" s="86" t="s">
        <v>1271</v>
      </c>
      <c r="B1386" s="83" t="s">
        <v>1272</v>
      </c>
      <c r="C1386" s="85"/>
      <c r="D1386" s="85"/>
      <c r="E1386" s="85"/>
      <c r="F1386" s="22">
        <f t="shared" si="61"/>
      </c>
      <c r="G1386">
        <f t="shared" si="60"/>
        <v>7</v>
      </c>
    </row>
    <row r="1387" spans="1:7" ht="29.25" customHeight="1">
      <c r="A1387" s="82" t="s">
        <v>1273</v>
      </c>
      <c r="B1387" s="83" t="s">
        <v>1274</v>
      </c>
      <c r="C1387" s="85"/>
      <c r="D1387" s="85"/>
      <c r="E1387" s="85"/>
      <c r="F1387" s="22">
        <f t="shared" si="61"/>
      </c>
      <c r="G1387">
        <f t="shared" si="60"/>
        <v>7</v>
      </c>
    </row>
    <row r="1388" spans="1:7" ht="29.25" customHeight="1">
      <c r="A1388" s="82" t="s">
        <v>1275</v>
      </c>
      <c r="B1388" s="83" t="s">
        <v>1276</v>
      </c>
      <c r="C1388" s="85"/>
      <c r="D1388" s="85"/>
      <c r="E1388" s="85"/>
      <c r="F1388" s="22">
        <f t="shared" si="61"/>
      </c>
      <c r="G1388">
        <f t="shared" si="60"/>
        <v>7</v>
      </c>
    </row>
    <row r="1389" spans="1:7" ht="29.25" customHeight="1">
      <c r="A1389" s="82" t="s">
        <v>1277</v>
      </c>
      <c r="B1389" s="83" t="s">
        <v>1278</v>
      </c>
      <c r="C1389" s="85"/>
      <c r="D1389" s="85"/>
      <c r="E1389" s="85"/>
      <c r="F1389" s="22">
        <f t="shared" si="61"/>
      </c>
      <c r="G1389">
        <f t="shared" si="60"/>
        <v>7</v>
      </c>
    </row>
    <row r="1390" spans="1:7" ht="29.25" customHeight="1">
      <c r="A1390" s="82" t="s">
        <v>1279</v>
      </c>
      <c r="B1390" s="83" t="s">
        <v>1280</v>
      </c>
      <c r="C1390" s="85"/>
      <c r="D1390" s="85"/>
      <c r="E1390" s="85"/>
      <c r="F1390" s="22">
        <f t="shared" si="61"/>
      </c>
      <c r="G1390">
        <f t="shared" si="60"/>
        <v>7</v>
      </c>
    </row>
    <row r="1391" spans="1:7" ht="29.25" customHeight="1">
      <c r="A1391" s="86" t="s">
        <v>1281</v>
      </c>
      <c r="B1391" s="83" t="s">
        <v>1282</v>
      </c>
      <c r="C1391" s="85"/>
      <c r="D1391" s="85"/>
      <c r="E1391" s="85"/>
      <c r="F1391" s="22">
        <f t="shared" si="61"/>
      </c>
      <c r="G1391">
        <f t="shared" si="60"/>
        <v>7</v>
      </c>
    </row>
    <row r="1392" spans="1:7" ht="29.25" customHeight="1">
      <c r="A1392" s="82" t="s">
        <v>1283</v>
      </c>
      <c r="B1392" s="83" t="s">
        <v>1284</v>
      </c>
      <c r="C1392" s="85"/>
      <c r="D1392" s="85"/>
      <c r="E1392" s="85"/>
      <c r="F1392" s="22">
        <f t="shared" si="61"/>
      </c>
      <c r="G1392">
        <f t="shared" si="60"/>
        <v>7</v>
      </c>
    </row>
    <row r="1393" spans="1:7" ht="29.25" customHeight="1">
      <c r="A1393" s="82" t="s">
        <v>1285</v>
      </c>
      <c r="B1393" s="83" t="s">
        <v>1286</v>
      </c>
      <c r="C1393" s="85"/>
      <c r="D1393" s="85"/>
      <c r="E1393" s="85"/>
      <c r="F1393" s="22">
        <f t="shared" si="61"/>
      </c>
      <c r="G1393">
        <f t="shared" si="60"/>
        <v>7</v>
      </c>
    </row>
    <row r="1394" spans="1:7" ht="29.25" customHeight="1">
      <c r="A1394" s="82" t="s">
        <v>1287</v>
      </c>
      <c r="B1394" s="83" t="s">
        <v>1288</v>
      </c>
      <c r="C1394" s="85"/>
      <c r="D1394" s="85"/>
      <c r="E1394" s="85"/>
      <c r="F1394" s="22">
        <f t="shared" si="61"/>
      </c>
      <c r="G1394">
        <f t="shared" si="60"/>
        <v>7</v>
      </c>
    </row>
    <row r="1395" spans="1:7" ht="29.25" customHeight="1">
      <c r="A1395" s="82" t="s">
        <v>1289</v>
      </c>
      <c r="B1395" s="83" t="s">
        <v>1290</v>
      </c>
      <c r="C1395" s="85"/>
      <c r="D1395" s="85"/>
      <c r="E1395" s="85"/>
      <c r="F1395" s="22">
        <f t="shared" si="61"/>
      </c>
      <c r="G1395">
        <f t="shared" si="60"/>
        <v>7</v>
      </c>
    </row>
    <row r="1396" spans="1:7" ht="29.25" customHeight="1">
      <c r="A1396" s="82" t="s">
        <v>1291</v>
      </c>
      <c r="B1396" s="83" t="s">
        <v>1292</v>
      </c>
      <c r="C1396" s="85"/>
      <c r="D1396" s="85"/>
      <c r="E1396" s="85"/>
      <c r="F1396" s="22">
        <f t="shared" si="61"/>
      </c>
      <c r="G1396">
        <f t="shared" si="60"/>
        <v>7</v>
      </c>
    </row>
    <row r="1397" spans="1:7" ht="29.25" customHeight="1">
      <c r="A1397" s="82">
        <v>2300324</v>
      </c>
      <c r="B1397" s="83" t="s">
        <v>1293</v>
      </c>
      <c r="C1397" s="85"/>
      <c r="D1397" s="85"/>
      <c r="E1397" s="85"/>
      <c r="F1397" s="22">
        <f t="shared" si="61"/>
      </c>
      <c r="G1397">
        <f t="shared" si="60"/>
        <v>7</v>
      </c>
    </row>
    <row r="1398" spans="1:7" ht="29.25" customHeight="1">
      <c r="A1398" s="138" t="s">
        <v>1294</v>
      </c>
      <c r="B1398" s="83" t="s">
        <v>1295</v>
      </c>
      <c r="C1398" s="85"/>
      <c r="D1398" s="85"/>
      <c r="E1398" s="85"/>
      <c r="F1398" s="22">
        <f t="shared" si="61"/>
      </c>
      <c r="G1398">
        <f t="shared" si="60"/>
        <v>7</v>
      </c>
    </row>
    <row r="1399" spans="1:7" ht="29.25" customHeight="1">
      <c r="A1399" s="143" t="s">
        <v>1296</v>
      </c>
      <c r="B1399" s="92" t="s">
        <v>1297</v>
      </c>
      <c r="C1399" s="85">
        <v>5265</v>
      </c>
      <c r="D1399" s="85">
        <f>SUM(D1400:D1401)</f>
        <v>5300</v>
      </c>
      <c r="E1399" s="85">
        <f>D1399-C1399</f>
        <v>35</v>
      </c>
      <c r="F1399" s="22">
        <f t="shared" si="61"/>
        <v>0.6647673314339981</v>
      </c>
      <c r="G1399">
        <f t="shared" si="60"/>
        <v>5</v>
      </c>
    </row>
    <row r="1400" spans="1:7" ht="29.25" customHeight="1">
      <c r="A1400" s="144" t="s">
        <v>1298</v>
      </c>
      <c r="B1400" s="92" t="s">
        <v>1299</v>
      </c>
      <c r="C1400" s="85"/>
      <c r="D1400" s="85"/>
      <c r="E1400" s="85"/>
      <c r="F1400" s="22">
        <f t="shared" si="61"/>
      </c>
      <c r="G1400">
        <f t="shared" si="60"/>
        <v>7</v>
      </c>
    </row>
    <row r="1401" spans="1:7" ht="29.25" customHeight="1">
      <c r="A1401" s="143" t="s">
        <v>1300</v>
      </c>
      <c r="B1401" s="92" t="s">
        <v>1301</v>
      </c>
      <c r="C1401" s="85">
        <v>5265</v>
      </c>
      <c r="D1401" s="85">
        <v>5300</v>
      </c>
      <c r="E1401" s="85">
        <f>D1401-C1401</f>
        <v>35</v>
      </c>
      <c r="F1401" s="22">
        <f t="shared" si="61"/>
        <v>0.6647673314339981</v>
      </c>
      <c r="G1401">
        <f t="shared" si="60"/>
        <v>7</v>
      </c>
    </row>
    <row r="1402" spans="1:7" ht="29.25" customHeight="1">
      <c r="A1402" s="138">
        <v>23008</v>
      </c>
      <c r="B1402" s="83" t="s">
        <v>1302</v>
      </c>
      <c r="C1402" s="85"/>
      <c r="D1402" s="85"/>
      <c r="E1402" s="85"/>
      <c r="F1402" s="22">
        <f t="shared" si="61"/>
      </c>
      <c r="G1402">
        <f t="shared" si="60"/>
        <v>5</v>
      </c>
    </row>
    <row r="1403" spans="1:7" ht="29.25" customHeight="1">
      <c r="A1403" s="142">
        <v>23009</v>
      </c>
      <c r="B1403" s="92" t="s">
        <v>1303</v>
      </c>
      <c r="C1403" s="85">
        <v>3092</v>
      </c>
      <c r="D1403" s="85">
        <v>0</v>
      </c>
      <c r="E1403" s="85">
        <f>D1403-C1403</f>
        <v>-3092</v>
      </c>
      <c r="F1403" s="22">
        <f t="shared" si="61"/>
        <v>-100</v>
      </c>
      <c r="G1403">
        <f t="shared" si="60"/>
        <v>5</v>
      </c>
    </row>
    <row r="1404" spans="1:7" ht="29.25" customHeight="1">
      <c r="A1404" s="82" t="s">
        <v>1304</v>
      </c>
      <c r="B1404" s="92" t="s">
        <v>1305</v>
      </c>
      <c r="C1404" s="85"/>
      <c r="D1404" s="85"/>
      <c r="E1404" s="85"/>
      <c r="F1404" s="22">
        <f t="shared" si="61"/>
      </c>
      <c r="G1404">
        <f t="shared" si="60"/>
        <v>6</v>
      </c>
    </row>
    <row r="1405" spans="1:7" ht="29.25" customHeight="1">
      <c r="A1405" s="82">
        <v>2301101</v>
      </c>
      <c r="B1405" s="83" t="s">
        <v>1306</v>
      </c>
      <c r="C1405" s="85"/>
      <c r="D1405" s="85"/>
      <c r="E1405" s="85"/>
      <c r="F1405" s="22">
        <f t="shared" si="61"/>
      </c>
      <c r="G1405">
        <f t="shared" si="60"/>
        <v>7</v>
      </c>
    </row>
    <row r="1406" spans="1:7" ht="29.25" customHeight="1">
      <c r="A1406" s="145">
        <v>230110101</v>
      </c>
      <c r="B1406" s="83" t="s">
        <v>1307</v>
      </c>
      <c r="C1406" s="85"/>
      <c r="D1406" s="85"/>
      <c r="E1406" s="85"/>
      <c r="F1406" s="22">
        <f t="shared" si="61"/>
      </c>
      <c r="G1406">
        <f t="shared" si="60"/>
        <v>9</v>
      </c>
    </row>
    <row r="1407" spans="1:7" ht="29.25" customHeight="1">
      <c r="A1407" s="145">
        <v>230110102</v>
      </c>
      <c r="B1407" s="83" t="s">
        <v>1308</v>
      </c>
      <c r="C1407" s="85"/>
      <c r="D1407" s="85"/>
      <c r="E1407" s="85"/>
      <c r="F1407" s="22">
        <f t="shared" si="61"/>
      </c>
      <c r="G1407">
        <f t="shared" si="60"/>
        <v>9</v>
      </c>
    </row>
    <row r="1408" spans="1:7" ht="29.25" customHeight="1">
      <c r="A1408" s="145">
        <v>230110103</v>
      </c>
      <c r="B1408" s="83" t="s">
        <v>1309</v>
      </c>
      <c r="C1408" s="85"/>
      <c r="D1408" s="85"/>
      <c r="E1408" s="85"/>
      <c r="F1408" s="22">
        <f t="shared" si="61"/>
      </c>
      <c r="G1408">
        <f t="shared" si="60"/>
        <v>9</v>
      </c>
    </row>
    <row r="1409" spans="1:7" ht="29.25" customHeight="1">
      <c r="A1409" s="145">
        <v>230110104</v>
      </c>
      <c r="B1409" s="83" t="s">
        <v>1310</v>
      </c>
      <c r="C1409" s="85"/>
      <c r="D1409" s="85"/>
      <c r="E1409" s="85"/>
      <c r="F1409" s="22">
        <f t="shared" si="61"/>
      </c>
      <c r="G1409">
        <f t="shared" si="60"/>
        <v>9</v>
      </c>
    </row>
    <row r="1410" spans="1:7" ht="29.25" customHeight="1">
      <c r="A1410" s="146">
        <v>23013</v>
      </c>
      <c r="B1410" s="83" t="s">
        <v>1311</v>
      </c>
      <c r="C1410" s="85"/>
      <c r="D1410" s="85"/>
      <c r="E1410" s="85"/>
      <c r="F1410" s="22">
        <f t="shared" si="61"/>
      </c>
      <c r="G1410">
        <f t="shared" si="60"/>
        <v>5</v>
      </c>
    </row>
    <row r="1411" spans="1:7" ht="29.25" customHeight="1">
      <c r="A1411" s="142">
        <v>23015</v>
      </c>
      <c r="B1411" s="83" t="s">
        <v>1312</v>
      </c>
      <c r="C1411" s="85">
        <v>48</v>
      </c>
      <c r="D1411" s="85">
        <v>0</v>
      </c>
      <c r="E1411" s="85">
        <f>D1411-C1411</f>
        <v>-48</v>
      </c>
      <c r="F1411" s="22">
        <f t="shared" si="61"/>
        <v>-100</v>
      </c>
      <c r="G1411">
        <f t="shared" si="60"/>
        <v>5</v>
      </c>
    </row>
    <row r="1412" spans="1:7" ht="29.25" customHeight="1">
      <c r="A1412" s="138">
        <v>23016</v>
      </c>
      <c r="B1412" s="83" t="s">
        <v>1313</v>
      </c>
      <c r="C1412" s="85"/>
      <c r="D1412" s="85"/>
      <c r="E1412" s="85"/>
      <c r="F1412" s="22">
        <f t="shared" si="61"/>
      </c>
      <c r="G1412">
        <f t="shared" si="60"/>
        <v>5</v>
      </c>
    </row>
    <row r="1413" spans="1:7" ht="29.25" customHeight="1">
      <c r="A1413" s="142">
        <v>231</v>
      </c>
      <c r="B1413" s="83" t="s">
        <v>2306</v>
      </c>
      <c r="C1413" s="85">
        <v>9347</v>
      </c>
      <c r="D1413" s="85">
        <v>5795</v>
      </c>
      <c r="E1413" s="85">
        <f>D1413-C1413</f>
        <v>-3552</v>
      </c>
      <c r="F1413" s="22">
        <f t="shared" si="61"/>
        <v>-38.00149780678292</v>
      </c>
      <c r="G1413">
        <f t="shared" si="60"/>
        <v>3</v>
      </c>
    </row>
    <row r="1414" spans="1:7" ht="29.25" customHeight="1">
      <c r="A1414" s="139"/>
      <c r="B1414" s="147" t="s">
        <v>2307</v>
      </c>
      <c r="C1414" s="141">
        <f>SUM(C1332:C1333,C1413)</f>
        <v>188463</v>
      </c>
      <c r="D1414" s="141">
        <f>SUM(D1332:D1333,D1413)</f>
        <v>186875</v>
      </c>
      <c r="E1414" s="97">
        <f>D1414-C1414</f>
        <v>-1588</v>
      </c>
      <c r="F1414" s="29">
        <f t="shared" si="61"/>
        <v>-0.8426057104046949</v>
      </c>
      <c r="G1414">
        <f t="shared" si="60"/>
        <v>0</v>
      </c>
    </row>
  </sheetData>
  <sheetProtection/>
  <autoFilter ref="A5:G1414"/>
  <mergeCells count="6">
    <mergeCell ref="A2:F2"/>
    <mergeCell ref="E4:F4"/>
    <mergeCell ref="A4:A5"/>
    <mergeCell ref="B4:B5"/>
    <mergeCell ref="C4:C5"/>
    <mergeCell ref="D4:D5"/>
  </mergeCells>
  <printOptions horizontalCentered="1"/>
  <pageMargins left="0.54" right="0.34" top="0.37" bottom="0.37" header="0.17" footer="0.17"/>
  <pageSetup firstPageNumber="46" useFirstPageNumber="1" fitToHeight="0" horizontalDpi="600" verticalDpi="600" orientation="portrait" paperSize="9" scale="75"/>
  <headerFooter alignWithMargins="0">
    <oddFooter>&amp;C&amp;"宋体"&amp;14- &amp;P -</oddFooter>
  </headerFooter>
</worksheet>
</file>

<file path=xl/worksheets/sheet8.xml><?xml version="1.0" encoding="utf-8"?>
<worksheet xmlns="http://schemas.openxmlformats.org/spreadsheetml/2006/main" xmlns:r="http://schemas.openxmlformats.org/officeDocument/2006/relationships">
  <dimension ref="A1:F337"/>
  <sheetViews>
    <sheetView showGridLines="0" zoomScale="90" zoomScaleNormal="90" zoomScaleSheetLayoutView="85" workbookViewId="0" topLeftCell="A1">
      <pane xSplit="1" ySplit="5" topLeftCell="B276" activePane="bottomRight" state="frozen"/>
      <selection pane="bottomRight" activeCell="A2" sqref="A2:F2"/>
    </sheetView>
  </sheetViews>
  <sheetFormatPr defaultColWidth="9.140625" defaultRowHeight="13.5" customHeight="1"/>
  <cols>
    <col min="1" max="1" width="15.28125" style="64" customWidth="1"/>
    <col min="2" max="2" width="46.7109375" style="65" customWidth="1"/>
    <col min="3" max="3" width="15.7109375" style="66" customWidth="1"/>
    <col min="4" max="6" width="15.7109375" style="67" customWidth="1"/>
    <col min="7" max="250" width="10.28125" style="0" customWidth="1"/>
    <col min="251" max="251" width="10.28125" style="0" bestFit="1" customWidth="1"/>
  </cols>
  <sheetData>
    <row r="1" spans="1:6" ht="18" customHeight="1">
      <c r="A1" s="35" t="s">
        <v>2308</v>
      </c>
      <c r="B1" s="68"/>
      <c r="C1" s="69"/>
      <c r="D1" s="70"/>
      <c r="E1" s="70"/>
      <c r="F1" s="70"/>
    </row>
    <row r="2" spans="1:6" ht="27" customHeight="1">
      <c r="A2" s="71" t="s">
        <v>2309</v>
      </c>
      <c r="B2" s="71"/>
      <c r="C2" s="72"/>
      <c r="D2" s="71"/>
      <c r="E2" s="71"/>
      <c r="F2" s="71"/>
    </row>
    <row r="3" spans="2:6" ht="15.75" customHeight="1">
      <c r="B3" s="73"/>
      <c r="C3" s="74"/>
      <c r="D3" s="73"/>
      <c r="E3" s="75" t="s">
        <v>2</v>
      </c>
      <c r="F3" s="75"/>
    </row>
    <row r="4" spans="1:6" ht="21.75" customHeight="1">
      <c r="A4" s="76" t="s">
        <v>133</v>
      </c>
      <c r="B4" s="77" t="s">
        <v>134</v>
      </c>
      <c r="C4" s="78" t="s">
        <v>6</v>
      </c>
      <c r="D4" s="79" t="s">
        <v>2090</v>
      </c>
      <c r="E4" s="14" t="s">
        <v>1981</v>
      </c>
      <c r="F4" s="15"/>
    </row>
    <row r="5" spans="1:6" ht="21.75" customHeight="1">
      <c r="A5" s="80"/>
      <c r="B5" s="81"/>
      <c r="C5" s="81"/>
      <c r="D5" s="81"/>
      <c r="E5" s="81" t="s">
        <v>135</v>
      </c>
      <c r="F5" s="81" t="s">
        <v>136</v>
      </c>
    </row>
    <row r="6" spans="1:6" ht="30" customHeight="1" hidden="1">
      <c r="A6" s="82" t="s">
        <v>1319</v>
      </c>
      <c r="B6" s="83" t="s">
        <v>1320</v>
      </c>
      <c r="C6" s="84"/>
      <c r="D6" s="84"/>
      <c r="E6" s="85"/>
      <c r="F6" s="22">
        <f aca="true" t="shared" si="0" ref="F6:F69">IF(AND((D6-C6)&lt;&gt;0,C6&lt;&gt;0),(D6-C6)/C6*100,"")</f>
      </c>
    </row>
    <row r="7" spans="1:6" ht="30" customHeight="1" hidden="1">
      <c r="A7" s="82" t="s">
        <v>1321</v>
      </c>
      <c r="B7" s="83" t="s">
        <v>1322</v>
      </c>
      <c r="C7" s="84"/>
      <c r="D7" s="84"/>
      <c r="E7" s="85"/>
      <c r="F7" s="22">
        <f t="shared" si="0"/>
      </c>
    </row>
    <row r="8" spans="1:6" ht="30" customHeight="1" hidden="1">
      <c r="A8" s="82" t="s">
        <v>1323</v>
      </c>
      <c r="B8" s="83" t="s">
        <v>1324</v>
      </c>
      <c r="C8" s="84"/>
      <c r="D8" s="84"/>
      <c r="E8" s="85"/>
      <c r="F8" s="22">
        <f t="shared" si="0"/>
      </c>
    </row>
    <row r="9" spans="1:6" ht="30" customHeight="1" hidden="1">
      <c r="A9" s="82" t="s">
        <v>1325</v>
      </c>
      <c r="B9" s="83" t="s">
        <v>1326</v>
      </c>
      <c r="C9" s="84"/>
      <c r="D9" s="84"/>
      <c r="E9" s="85"/>
      <c r="F9" s="22">
        <f t="shared" si="0"/>
      </c>
    </row>
    <row r="10" spans="1:6" ht="30" customHeight="1" hidden="1">
      <c r="A10" s="82" t="s">
        <v>1327</v>
      </c>
      <c r="B10" s="83" t="s">
        <v>1328</v>
      </c>
      <c r="C10" s="84"/>
      <c r="D10" s="84"/>
      <c r="E10" s="85"/>
      <c r="F10" s="22">
        <f t="shared" si="0"/>
      </c>
    </row>
    <row r="11" spans="1:6" ht="30" customHeight="1" hidden="1">
      <c r="A11" s="82" t="s">
        <v>1329</v>
      </c>
      <c r="B11" s="83" t="s">
        <v>1330</v>
      </c>
      <c r="C11" s="84"/>
      <c r="D11" s="84"/>
      <c r="E11" s="85"/>
      <c r="F11" s="22">
        <f t="shared" si="0"/>
      </c>
    </row>
    <row r="12" spans="1:6" ht="30" customHeight="1">
      <c r="A12" s="82" t="s">
        <v>2310</v>
      </c>
      <c r="B12" s="83" t="s">
        <v>2311</v>
      </c>
      <c r="C12" s="84">
        <f>SUM(C13:C17)</f>
        <v>9574</v>
      </c>
      <c r="D12" s="84">
        <f>SUM(D13:D17)</f>
        <v>20000</v>
      </c>
      <c r="E12" s="85">
        <f aca="true" t="shared" si="1" ref="E12:E14">D12-C12</f>
        <v>10426</v>
      </c>
      <c r="F12" s="22">
        <f t="shared" si="0"/>
        <v>108.89910173386255</v>
      </c>
    </row>
    <row r="13" spans="1:6" ht="30" customHeight="1">
      <c r="A13" s="82" t="s">
        <v>2312</v>
      </c>
      <c r="B13" s="83" t="s">
        <v>1332</v>
      </c>
      <c r="C13" s="84">
        <v>9970</v>
      </c>
      <c r="D13" s="84">
        <v>19900</v>
      </c>
      <c r="E13" s="85">
        <f t="shared" si="1"/>
        <v>9930</v>
      </c>
      <c r="F13" s="22">
        <f t="shared" si="0"/>
        <v>99.5987963891675</v>
      </c>
    </row>
    <row r="14" spans="1:6" ht="30" customHeight="1">
      <c r="A14" s="82" t="s">
        <v>2313</v>
      </c>
      <c r="B14" s="83" t="s">
        <v>1333</v>
      </c>
      <c r="C14" s="84">
        <v>87</v>
      </c>
      <c r="D14" s="84">
        <v>100</v>
      </c>
      <c r="E14" s="85">
        <f t="shared" si="1"/>
        <v>13</v>
      </c>
      <c r="F14" s="22">
        <f t="shared" si="0"/>
        <v>14.942528735632186</v>
      </c>
    </row>
    <row r="15" spans="1:6" ht="30" customHeight="1" hidden="1">
      <c r="A15" s="82" t="s">
        <v>1334</v>
      </c>
      <c r="B15" s="83" t="s">
        <v>1335</v>
      </c>
      <c r="C15" s="84"/>
      <c r="D15" s="84"/>
      <c r="E15" s="85"/>
      <c r="F15" s="22">
        <f t="shared" si="0"/>
      </c>
    </row>
    <row r="16" spans="1:6" ht="30" customHeight="1" hidden="1">
      <c r="A16" s="82" t="s">
        <v>2314</v>
      </c>
      <c r="B16" s="83" t="s">
        <v>1336</v>
      </c>
      <c r="C16" s="84">
        <v>0</v>
      </c>
      <c r="D16" s="84">
        <v>0</v>
      </c>
      <c r="E16" s="85">
        <f>D16-C16</f>
        <v>0</v>
      </c>
      <c r="F16" s="22">
        <f t="shared" si="0"/>
      </c>
    </row>
    <row r="17" spans="1:6" ht="30" customHeight="1">
      <c r="A17" s="82" t="s">
        <v>1337</v>
      </c>
      <c r="B17" s="83" t="s">
        <v>1338</v>
      </c>
      <c r="C17" s="84">
        <v>-483</v>
      </c>
      <c r="D17" s="84">
        <v>0</v>
      </c>
      <c r="E17" s="85">
        <f>D17-C17</f>
        <v>483</v>
      </c>
      <c r="F17" s="22">
        <f t="shared" si="0"/>
        <v>-100</v>
      </c>
    </row>
    <row r="18" spans="1:6" ht="30" customHeight="1" hidden="1">
      <c r="A18" s="86" t="s">
        <v>1339</v>
      </c>
      <c r="B18" s="87" t="s">
        <v>1340</v>
      </c>
      <c r="C18" s="84"/>
      <c r="D18" s="84"/>
      <c r="E18" s="85"/>
      <c r="F18" s="22">
        <f t="shared" si="0"/>
      </c>
    </row>
    <row r="19" spans="1:6" ht="30" customHeight="1" hidden="1">
      <c r="A19" s="86" t="s">
        <v>1341</v>
      </c>
      <c r="B19" s="87" t="s">
        <v>1342</v>
      </c>
      <c r="C19" s="84"/>
      <c r="D19" s="84"/>
      <c r="E19" s="85"/>
      <c r="F19" s="22">
        <f t="shared" si="0"/>
      </c>
    </row>
    <row r="20" spans="1:6" ht="30" customHeight="1" hidden="1">
      <c r="A20" s="86" t="s">
        <v>1343</v>
      </c>
      <c r="B20" s="87" t="s">
        <v>1344</v>
      </c>
      <c r="C20" s="84"/>
      <c r="D20" s="84"/>
      <c r="E20" s="85"/>
      <c r="F20" s="22">
        <f t="shared" si="0"/>
      </c>
    </row>
    <row r="21" spans="1:6" ht="30" customHeight="1" hidden="1">
      <c r="A21" s="86" t="s">
        <v>1345</v>
      </c>
      <c r="B21" s="87" t="s">
        <v>1346</v>
      </c>
      <c r="C21" s="84"/>
      <c r="D21" s="84"/>
      <c r="E21" s="85"/>
      <c r="F21" s="22">
        <f t="shared" si="0"/>
      </c>
    </row>
    <row r="22" spans="1:6" ht="30" customHeight="1" hidden="1">
      <c r="A22" s="86" t="s">
        <v>1347</v>
      </c>
      <c r="B22" s="87" t="s">
        <v>1348</v>
      </c>
      <c r="C22" s="84"/>
      <c r="D22" s="84"/>
      <c r="E22" s="85"/>
      <c r="F22" s="22">
        <f t="shared" si="0"/>
      </c>
    </row>
    <row r="23" spans="1:6" ht="30" customHeight="1" hidden="1">
      <c r="A23" s="86" t="s">
        <v>1349</v>
      </c>
      <c r="B23" s="87" t="s">
        <v>1350</v>
      </c>
      <c r="C23" s="84"/>
      <c r="D23" s="84"/>
      <c r="E23" s="85"/>
      <c r="F23" s="22">
        <f t="shared" si="0"/>
      </c>
    </row>
    <row r="24" spans="1:6" ht="30" customHeight="1" hidden="1">
      <c r="A24" s="86" t="s">
        <v>1351</v>
      </c>
      <c r="B24" s="87" t="s">
        <v>1352</v>
      </c>
      <c r="C24" s="84"/>
      <c r="D24" s="84"/>
      <c r="E24" s="85"/>
      <c r="F24" s="22">
        <f t="shared" si="0"/>
      </c>
    </row>
    <row r="25" spans="1:6" ht="30" customHeight="1" hidden="1">
      <c r="A25" s="82" t="s">
        <v>1353</v>
      </c>
      <c r="B25" s="83" t="s">
        <v>1354</v>
      </c>
      <c r="C25" s="84"/>
      <c r="D25" s="84"/>
      <c r="E25" s="85"/>
      <c r="F25" s="22">
        <f t="shared" si="0"/>
      </c>
    </row>
    <row r="26" spans="1:6" ht="30" customHeight="1">
      <c r="A26" s="82" t="s">
        <v>1355</v>
      </c>
      <c r="B26" s="83" t="s">
        <v>1356</v>
      </c>
      <c r="C26" s="84">
        <v>101</v>
      </c>
      <c r="D26" s="84">
        <v>110</v>
      </c>
      <c r="E26" s="85">
        <f>D26-C26</f>
        <v>9</v>
      </c>
      <c r="F26" s="22">
        <f t="shared" si="0"/>
        <v>8.91089108910891</v>
      </c>
    </row>
    <row r="27" spans="1:6" ht="30" customHeight="1" hidden="1">
      <c r="A27" s="82" t="s">
        <v>1357</v>
      </c>
      <c r="B27" s="83" t="s">
        <v>1358</v>
      </c>
      <c r="C27" s="84"/>
      <c r="D27" s="84"/>
      <c r="E27" s="85"/>
      <c r="F27" s="22">
        <f t="shared" si="0"/>
      </c>
    </row>
    <row r="28" spans="1:6" ht="30" customHeight="1" hidden="1">
      <c r="A28" s="82">
        <v>103018003</v>
      </c>
      <c r="B28" s="83" t="s">
        <v>1359</v>
      </c>
      <c r="C28" s="84"/>
      <c r="D28" s="84"/>
      <c r="E28" s="85"/>
      <c r="F28" s="22">
        <f t="shared" si="0"/>
      </c>
    </row>
    <row r="29" spans="1:6" ht="30" customHeight="1" hidden="1">
      <c r="A29" s="82">
        <v>103018004</v>
      </c>
      <c r="B29" s="83" t="s">
        <v>1360</v>
      </c>
      <c r="C29" s="84"/>
      <c r="D29" s="84"/>
      <c r="E29" s="85"/>
      <c r="F29" s="22">
        <f t="shared" si="0"/>
      </c>
    </row>
    <row r="30" spans="1:6" ht="30" customHeight="1" hidden="1">
      <c r="A30" s="82">
        <v>103018005</v>
      </c>
      <c r="B30" s="83" t="s">
        <v>1361</v>
      </c>
      <c r="C30" s="84"/>
      <c r="D30" s="84"/>
      <c r="E30" s="85"/>
      <c r="F30" s="22">
        <f t="shared" si="0"/>
      </c>
    </row>
    <row r="31" spans="1:6" ht="30" customHeight="1" hidden="1">
      <c r="A31" s="82">
        <v>103018006</v>
      </c>
      <c r="B31" s="83" t="s">
        <v>1362</v>
      </c>
      <c r="C31" s="84"/>
      <c r="D31" s="84"/>
      <c r="E31" s="85"/>
      <c r="F31" s="22">
        <f t="shared" si="0"/>
      </c>
    </row>
    <row r="32" spans="1:6" ht="30" customHeight="1" hidden="1">
      <c r="A32" s="82">
        <v>103018007</v>
      </c>
      <c r="B32" s="83" t="s">
        <v>1363</v>
      </c>
      <c r="C32" s="84"/>
      <c r="D32" s="84"/>
      <c r="E32" s="85"/>
      <c r="F32" s="22">
        <f t="shared" si="0"/>
      </c>
    </row>
    <row r="33" spans="1:6" ht="30" customHeight="1" hidden="1">
      <c r="A33" s="82" t="s">
        <v>1364</v>
      </c>
      <c r="B33" s="83" t="s">
        <v>1365</v>
      </c>
      <c r="C33" s="84"/>
      <c r="D33" s="84"/>
      <c r="E33" s="85"/>
      <c r="F33" s="22">
        <f t="shared" si="0"/>
      </c>
    </row>
    <row r="34" spans="1:6" ht="30" customHeight="1">
      <c r="A34" s="82" t="s">
        <v>1366</v>
      </c>
      <c r="B34" s="83" t="s">
        <v>1367</v>
      </c>
      <c r="C34" s="84">
        <v>249</v>
      </c>
      <c r="D34" s="84">
        <v>1220</v>
      </c>
      <c r="E34" s="85">
        <f aca="true" t="shared" si="2" ref="E34:E36">D34-C34</f>
        <v>971</v>
      </c>
      <c r="F34" s="22">
        <f t="shared" si="0"/>
        <v>389.9598393574297</v>
      </c>
    </row>
    <row r="35" spans="1:6" ht="30" customHeight="1">
      <c r="A35" s="82">
        <v>103109998</v>
      </c>
      <c r="B35" s="88" t="s">
        <v>1368</v>
      </c>
      <c r="C35" s="84">
        <v>249</v>
      </c>
      <c r="D35" s="84">
        <v>1220</v>
      </c>
      <c r="E35" s="85">
        <f t="shared" si="2"/>
        <v>971</v>
      </c>
      <c r="F35" s="22">
        <f t="shared" si="0"/>
        <v>389.9598393574297</v>
      </c>
    </row>
    <row r="36" spans="1:6" ht="32.25" customHeight="1">
      <c r="A36" s="89"/>
      <c r="B36" s="90" t="s">
        <v>1369</v>
      </c>
      <c r="C36" s="84">
        <f>SUM(C6,C7,C8,C9,C10,C11,C12,C18,C19,C22,C23,C24,C25,C26,C27,C33,C34)</f>
        <v>9924</v>
      </c>
      <c r="D36" s="84">
        <f>SUM(D6,D7,D8,D9,D10,D11,D12,D18,D19,D22,D23,D24,D25,D26,D27,D33,D34)</f>
        <v>21330</v>
      </c>
      <c r="E36" s="85">
        <f t="shared" si="2"/>
        <v>11406</v>
      </c>
      <c r="F36" s="22">
        <f t="shared" si="0"/>
        <v>114.9334945586457</v>
      </c>
    </row>
    <row r="37" spans="1:6" ht="32.25" customHeight="1" hidden="1">
      <c r="A37" s="91">
        <v>10504</v>
      </c>
      <c r="B37" s="92" t="s">
        <v>1371</v>
      </c>
      <c r="C37" s="85"/>
      <c r="D37" s="85"/>
      <c r="E37" s="85"/>
      <c r="F37" s="22">
        <f t="shared" si="0"/>
      </c>
    </row>
    <row r="38" spans="1:6" ht="32.25" customHeight="1">
      <c r="A38" s="82">
        <v>110</v>
      </c>
      <c r="B38" s="83" t="s">
        <v>2315</v>
      </c>
      <c r="C38" s="85">
        <f>SUM(C39,C51,C53,C54,C56)</f>
        <v>31173</v>
      </c>
      <c r="D38" s="85">
        <f>SUM(D39,D51,D53,D54,D56)</f>
        <v>5870</v>
      </c>
      <c r="E38" s="85">
        <f aca="true" t="shared" si="3" ref="E38:E41">D38-C38</f>
        <v>-25303</v>
      </c>
      <c r="F38" s="22">
        <f t="shared" si="0"/>
        <v>-81.16960189907934</v>
      </c>
    </row>
    <row r="39" spans="1:6" ht="30" customHeight="1">
      <c r="A39" s="82">
        <v>11004</v>
      </c>
      <c r="B39" s="83" t="s">
        <v>2316</v>
      </c>
      <c r="C39" s="85">
        <f>SUM(C40:C50)</f>
        <v>1176</v>
      </c>
      <c r="D39" s="85">
        <f>SUM(D40:D50)</f>
        <v>1200</v>
      </c>
      <c r="E39" s="85">
        <f t="shared" si="3"/>
        <v>24</v>
      </c>
      <c r="F39" s="22">
        <f t="shared" si="0"/>
        <v>2.0408163265306123</v>
      </c>
    </row>
    <row r="40" spans="1:6" ht="32.25" customHeight="1">
      <c r="A40" s="82">
        <v>1100401</v>
      </c>
      <c r="B40" s="88" t="s">
        <v>2317</v>
      </c>
      <c r="C40" s="85">
        <v>1176</v>
      </c>
      <c r="D40" s="85">
        <v>1200</v>
      </c>
      <c r="E40" s="85">
        <f t="shared" si="3"/>
        <v>24</v>
      </c>
      <c r="F40" s="22">
        <f t="shared" si="0"/>
        <v>2.0408163265306123</v>
      </c>
    </row>
    <row r="41" spans="1:6" ht="32.25" customHeight="1" hidden="1">
      <c r="A41" s="93">
        <v>1100403</v>
      </c>
      <c r="B41" s="83" t="s">
        <v>2318</v>
      </c>
      <c r="C41" s="85"/>
      <c r="D41" s="85"/>
      <c r="E41" s="85"/>
      <c r="F41" s="22">
        <f t="shared" si="0"/>
      </c>
    </row>
    <row r="42" spans="1:6" ht="32.25" customHeight="1" hidden="1">
      <c r="A42" s="93" t="s">
        <v>1375</v>
      </c>
      <c r="B42" s="94" t="s">
        <v>2319</v>
      </c>
      <c r="C42" s="85"/>
      <c r="D42" s="85"/>
      <c r="E42" s="85"/>
      <c r="F42" s="22">
        <f t="shared" si="0"/>
      </c>
    </row>
    <row r="43" spans="1:6" ht="30.75" customHeight="1" hidden="1">
      <c r="A43" s="93" t="s">
        <v>1377</v>
      </c>
      <c r="B43" s="94" t="s">
        <v>2320</v>
      </c>
      <c r="C43" s="85"/>
      <c r="D43" s="85"/>
      <c r="E43" s="85"/>
      <c r="F43" s="22">
        <f t="shared" si="0"/>
      </c>
    </row>
    <row r="44" spans="1:6" ht="30.75" customHeight="1" hidden="1">
      <c r="A44" s="93" t="s">
        <v>1379</v>
      </c>
      <c r="B44" s="94" t="s">
        <v>2321</v>
      </c>
      <c r="C44" s="85"/>
      <c r="D44" s="85"/>
      <c r="E44" s="85"/>
      <c r="F44" s="22">
        <f t="shared" si="0"/>
      </c>
    </row>
    <row r="45" spans="1:6" ht="30.75" customHeight="1" hidden="1">
      <c r="A45" s="93" t="s">
        <v>1381</v>
      </c>
      <c r="B45" s="94" t="s">
        <v>2322</v>
      </c>
      <c r="C45" s="85"/>
      <c r="D45" s="85"/>
      <c r="E45" s="85"/>
      <c r="F45" s="22">
        <f t="shared" si="0"/>
      </c>
    </row>
    <row r="46" spans="1:6" ht="30.75" customHeight="1" hidden="1">
      <c r="A46" s="93" t="s">
        <v>1382</v>
      </c>
      <c r="B46" s="94" t="s">
        <v>2323</v>
      </c>
      <c r="C46" s="85"/>
      <c r="D46" s="85"/>
      <c r="E46" s="85"/>
      <c r="F46" s="22">
        <f t="shared" si="0"/>
      </c>
    </row>
    <row r="47" spans="1:6" ht="30.75" customHeight="1" hidden="1">
      <c r="A47" s="93" t="s">
        <v>1384</v>
      </c>
      <c r="B47" s="94" t="s">
        <v>2324</v>
      </c>
      <c r="C47" s="85"/>
      <c r="D47" s="85"/>
      <c r="E47" s="85"/>
      <c r="F47" s="22">
        <f t="shared" si="0"/>
      </c>
    </row>
    <row r="48" spans="1:6" ht="30.75" customHeight="1" hidden="1">
      <c r="A48" s="93" t="s">
        <v>1386</v>
      </c>
      <c r="B48" s="94" t="s">
        <v>2325</v>
      </c>
      <c r="C48" s="85"/>
      <c r="D48" s="85"/>
      <c r="E48" s="85"/>
      <c r="F48" s="22">
        <f t="shared" si="0"/>
      </c>
    </row>
    <row r="49" spans="1:6" ht="30.75" customHeight="1" hidden="1">
      <c r="A49" s="93" t="s">
        <v>1387</v>
      </c>
      <c r="B49" s="94" t="s">
        <v>2326</v>
      </c>
      <c r="C49" s="85"/>
      <c r="D49" s="85"/>
      <c r="E49" s="85"/>
      <c r="F49" s="22">
        <f t="shared" si="0"/>
      </c>
    </row>
    <row r="50" spans="1:6" ht="30.75" customHeight="1" hidden="1">
      <c r="A50" s="93" t="s">
        <v>1389</v>
      </c>
      <c r="B50" s="94" t="s">
        <v>2327</v>
      </c>
      <c r="C50" s="85"/>
      <c r="D50" s="85"/>
      <c r="E50" s="85"/>
      <c r="F50" s="22">
        <f t="shared" si="0"/>
      </c>
    </row>
    <row r="51" spans="1:6" ht="30.75" customHeight="1" hidden="1">
      <c r="A51" s="95" t="s">
        <v>1391</v>
      </c>
      <c r="B51" s="96" t="s">
        <v>2328</v>
      </c>
      <c r="C51" s="97"/>
      <c r="D51" s="98"/>
      <c r="E51" s="85"/>
      <c r="F51" s="22">
        <f t="shared" si="0"/>
      </c>
    </row>
    <row r="52" spans="1:6" ht="30.75" customHeight="1" hidden="1">
      <c r="A52" s="93" t="s">
        <v>1393</v>
      </c>
      <c r="B52" s="94" t="s">
        <v>2329</v>
      </c>
      <c r="C52" s="85"/>
      <c r="D52" s="85"/>
      <c r="E52" s="85"/>
      <c r="F52" s="22">
        <f t="shared" si="0"/>
      </c>
    </row>
    <row r="53" spans="1:6" ht="30" customHeight="1">
      <c r="A53" s="82">
        <v>11008</v>
      </c>
      <c r="B53" s="88" t="s">
        <v>2330</v>
      </c>
      <c r="C53" s="85">
        <v>877</v>
      </c>
      <c r="D53" s="99">
        <v>1097</v>
      </c>
      <c r="E53" s="85">
        <f aca="true" t="shared" si="4" ref="E53:E59">D53-C53</f>
        <v>220</v>
      </c>
      <c r="F53" s="22">
        <f t="shared" si="0"/>
        <v>25.085518814139114</v>
      </c>
    </row>
    <row r="54" spans="1:6" ht="30" customHeight="1" hidden="1">
      <c r="A54" s="82">
        <v>11009</v>
      </c>
      <c r="B54" s="83" t="s">
        <v>2331</v>
      </c>
      <c r="C54" s="85"/>
      <c r="D54" s="85"/>
      <c r="E54" s="85"/>
      <c r="F54" s="22">
        <f t="shared" si="0"/>
      </c>
    </row>
    <row r="55" spans="1:6" ht="31.5" customHeight="1" hidden="1">
      <c r="A55" s="82">
        <v>1100902</v>
      </c>
      <c r="B55" s="83" t="s">
        <v>2332</v>
      </c>
      <c r="C55" s="85"/>
      <c r="D55" s="85"/>
      <c r="E55" s="85"/>
      <c r="F55" s="22">
        <f t="shared" si="0"/>
      </c>
    </row>
    <row r="56" spans="1:6" ht="36" customHeight="1">
      <c r="A56" s="82">
        <v>11011</v>
      </c>
      <c r="B56" s="88" t="s">
        <v>2333</v>
      </c>
      <c r="C56" s="85">
        <v>29120</v>
      </c>
      <c r="D56" s="85">
        <v>3573</v>
      </c>
      <c r="E56" s="85">
        <f t="shared" si="4"/>
        <v>-25547</v>
      </c>
      <c r="F56" s="22">
        <f t="shared" si="0"/>
        <v>-87.73008241758242</v>
      </c>
    </row>
    <row r="57" spans="1:6" ht="36" customHeight="1">
      <c r="A57" s="100"/>
      <c r="B57" s="101" t="s">
        <v>1399</v>
      </c>
      <c r="C57" s="102">
        <f>SUM(C36:C38)</f>
        <v>41097</v>
      </c>
      <c r="D57" s="102">
        <f>SUM(D36:D38)</f>
        <v>27200</v>
      </c>
      <c r="E57" s="103">
        <f t="shared" si="4"/>
        <v>-13897</v>
      </c>
      <c r="F57" s="104">
        <f t="shared" si="0"/>
        <v>-33.81512032508456</v>
      </c>
    </row>
    <row r="58" spans="1:6" ht="30" customHeight="1">
      <c r="A58" s="105" t="s">
        <v>1400</v>
      </c>
      <c r="B58" s="83" t="s">
        <v>1401</v>
      </c>
      <c r="C58" s="84">
        <v>10</v>
      </c>
      <c r="D58" s="84">
        <v>30</v>
      </c>
      <c r="E58" s="85"/>
      <c r="F58" s="22">
        <f t="shared" si="0"/>
        <v>200</v>
      </c>
    </row>
    <row r="59" spans="1:6" ht="30" customHeight="1">
      <c r="A59" s="105" t="s">
        <v>2334</v>
      </c>
      <c r="B59" s="83" t="s">
        <v>1402</v>
      </c>
      <c r="C59" s="84">
        <v>30</v>
      </c>
      <c r="D59" s="84">
        <v>30</v>
      </c>
      <c r="E59" s="85"/>
      <c r="F59" s="22">
        <f t="shared" si="0"/>
      </c>
    </row>
    <row r="60" spans="1:6" ht="30" customHeight="1" hidden="1">
      <c r="A60" s="105" t="s">
        <v>1403</v>
      </c>
      <c r="B60" s="83" t="s">
        <v>1404</v>
      </c>
      <c r="C60" s="84"/>
      <c r="D60" s="84"/>
      <c r="E60" s="85"/>
      <c r="F60" s="22">
        <f t="shared" si="0"/>
      </c>
    </row>
    <row r="61" spans="1:6" ht="30" customHeight="1">
      <c r="A61" s="105" t="s">
        <v>1405</v>
      </c>
      <c r="B61" s="83" t="s">
        <v>1406</v>
      </c>
      <c r="C61" s="84">
        <v>30</v>
      </c>
      <c r="D61" s="84">
        <v>30</v>
      </c>
      <c r="E61" s="85"/>
      <c r="F61" s="22">
        <f t="shared" si="0"/>
      </c>
    </row>
    <row r="62" spans="1:6" ht="30" customHeight="1" hidden="1">
      <c r="A62" s="105" t="s">
        <v>1407</v>
      </c>
      <c r="B62" s="83" t="s">
        <v>1408</v>
      </c>
      <c r="C62" s="84"/>
      <c r="D62" s="84"/>
      <c r="E62" s="85"/>
      <c r="F62" s="22">
        <f t="shared" si="0"/>
      </c>
    </row>
    <row r="63" spans="1:6" ht="30" customHeight="1" hidden="1">
      <c r="A63" s="105" t="s">
        <v>1409</v>
      </c>
      <c r="B63" s="83" t="s">
        <v>1410</v>
      </c>
      <c r="C63" s="84"/>
      <c r="D63" s="84"/>
      <c r="E63" s="85"/>
      <c r="F63" s="22">
        <f t="shared" si="0"/>
      </c>
    </row>
    <row r="64" spans="1:6" ht="30" customHeight="1" hidden="1">
      <c r="A64" s="105" t="s">
        <v>1411</v>
      </c>
      <c r="B64" s="83" t="s">
        <v>1412</v>
      </c>
      <c r="C64" s="84"/>
      <c r="D64" s="84"/>
      <c r="E64" s="85"/>
      <c r="F64" s="22">
        <f t="shared" si="0"/>
      </c>
    </row>
    <row r="65" spans="1:6" ht="30" customHeight="1">
      <c r="A65" s="105" t="s">
        <v>1413</v>
      </c>
      <c r="B65" s="83" t="s">
        <v>1414</v>
      </c>
      <c r="C65" s="84">
        <v>-20</v>
      </c>
      <c r="D65" s="84">
        <f>SUM(D66:D70)</f>
        <v>0</v>
      </c>
      <c r="E65" s="85"/>
      <c r="F65" s="22">
        <f t="shared" si="0"/>
        <v>-100</v>
      </c>
    </row>
    <row r="66" spans="1:6" ht="30" customHeight="1" hidden="1">
      <c r="A66" s="105" t="s">
        <v>1415</v>
      </c>
      <c r="B66" s="83" t="s">
        <v>1416</v>
      </c>
      <c r="C66" s="84"/>
      <c r="D66" s="84"/>
      <c r="E66" s="85"/>
      <c r="F66" s="22">
        <f t="shared" si="0"/>
      </c>
    </row>
    <row r="67" spans="1:6" ht="30" customHeight="1" hidden="1">
      <c r="A67" s="105" t="s">
        <v>1417</v>
      </c>
      <c r="B67" s="83" t="s">
        <v>1418</v>
      </c>
      <c r="C67" s="84"/>
      <c r="D67" s="84"/>
      <c r="E67" s="85"/>
      <c r="F67" s="22">
        <f t="shared" si="0"/>
      </c>
    </row>
    <row r="68" spans="1:6" ht="30" customHeight="1" hidden="1">
      <c r="A68" s="105" t="s">
        <v>1419</v>
      </c>
      <c r="B68" s="83" t="s">
        <v>1420</v>
      </c>
      <c r="C68" s="84"/>
      <c r="D68" s="84"/>
      <c r="E68" s="85"/>
      <c r="F68" s="22">
        <f t="shared" si="0"/>
      </c>
    </row>
    <row r="69" spans="1:6" ht="30" customHeight="1">
      <c r="A69" s="105" t="s">
        <v>1421</v>
      </c>
      <c r="B69" s="83" t="s">
        <v>1422</v>
      </c>
      <c r="C69" s="84">
        <v>-20</v>
      </c>
      <c r="D69" s="84">
        <v>0</v>
      </c>
      <c r="E69" s="85"/>
      <c r="F69" s="22">
        <f t="shared" si="0"/>
        <v>-100</v>
      </c>
    </row>
    <row r="70" spans="1:6" ht="30" customHeight="1" hidden="1">
      <c r="A70" s="105" t="s">
        <v>1423</v>
      </c>
      <c r="B70" s="83" t="s">
        <v>1424</v>
      </c>
      <c r="C70" s="84"/>
      <c r="D70" s="84"/>
      <c r="E70" s="85"/>
      <c r="F70" s="22">
        <f aca="true" t="shared" si="5" ref="F70:F133">IF(AND((D70-C70)&lt;&gt;0,C70&lt;&gt;0),(D70-C70)/C70*100,"")</f>
      </c>
    </row>
    <row r="71" spans="1:6" ht="30" customHeight="1" hidden="1">
      <c r="A71" s="105" t="s">
        <v>1425</v>
      </c>
      <c r="B71" s="83" t="s">
        <v>1426</v>
      </c>
      <c r="C71" s="84"/>
      <c r="D71" s="84"/>
      <c r="E71" s="85"/>
      <c r="F71" s="22">
        <f t="shared" si="5"/>
      </c>
    </row>
    <row r="72" spans="1:6" ht="30" customHeight="1" hidden="1">
      <c r="A72" s="105" t="s">
        <v>1427</v>
      </c>
      <c r="B72" s="83" t="s">
        <v>1428</v>
      </c>
      <c r="C72" s="84"/>
      <c r="D72" s="84"/>
      <c r="E72" s="85"/>
      <c r="F72" s="22">
        <f t="shared" si="5"/>
      </c>
    </row>
    <row r="73" spans="1:6" ht="30" customHeight="1" hidden="1">
      <c r="A73" s="105" t="s">
        <v>1429</v>
      </c>
      <c r="B73" s="83" t="s">
        <v>1430</v>
      </c>
      <c r="C73" s="84"/>
      <c r="D73" s="84"/>
      <c r="E73" s="85"/>
      <c r="F73" s="22">
        <f t="shared" si="5"/>
      </c>
    </row>
    <row r="74" spans="1:6" ht="30" customHeight="1">
      <c r="A74" s="105" t="s">
        <v>1431</v>
      </c>
      <c r="B74" s="83" t="s">
        <v>1432</v>
      </c>
      <c r="C74" s="84">
        <f>SUM(C75,C79,C83)</f>
        <v>1</v>
      </c>
      <c r="D74" s="84">
        <f>SUM(D75,D79,D83)</f>
        <v>1</v>
      </c>
      <c r="E74" s="85">
        <f aca="true" t="shared" si="6" ref="E74:E77">D74-C74</f>
        <v>0</v>
      </c>
      <c r="F74" s="22">
        <f t="shared" si="5"/>
      </c>
    </row>
    <row r="75" spans="1:6" ht="30" customHeight="1">
      <c r="A75" s="105" t="s">
        <v>1433</v>
      </c>
      <c r="B75" s="83" t="s">
        <v>1434</v>
      </c>
      <c r="C75" s="84">
        <f>SUM(C76:C78)</f>
        <v>1</v>
      </c>
      <c r="D75" s="84">
        <f>SUM(D76:D78)</f>
        <v>1</v>
      </c>
      <c r="E75" s="85">
        <f t="shared" si="6"/>
        <v>0</v>
      </c>
      <c r="F75" s="22">
        <f t="shared" si="5"/>
      </c>
    </row>
    <row r="76" spans="1:6" ht="30" customHeight="1">
      <c r="A76" s="105">
        <v>2082201</v>
      </c>
      <c r="B76" s="83" t="s">
        <v>1435</v>
      </c>
      <c r="C76" s="84">
        <v>1</v>
      </c>
      <c r="D76" s="84">
        <v>1</v>
      </c>
      <c r="E76" s="85">
        <f t="shared" si="6"/>
        <v>0</v>
      </c>
      <c r="F76" s="22">
        <f t="shared" si="5"/>
      </c>
    </row>
    <row r="77" spans="1:6" ht="30" customHeight="1" hidden="1">
      <c r="A77" s="105" t="s">
        <v>1436</v>
      </c>
      <c r="B77" s="83" t="s">
        <v>1437</v>
      </c>
      <c r="C77" s="84"/>
      <c r="D77" s="84"/>
      <c r="E77" s="85"/>
      <c r="F77" s="22">
        <f t="shared" si="5"/>
      </c>
    </row>
    <row r="78" spans="1:6" ht="30" customHeight="1" hidden="1">
      <c r="A78" s="105" t="s">
        <v>1438</v>
      </c>
      <c r="B78" s="83" t="s">
        <v>1439</v>
      </c>
      <c r="C78" s="84"/>
      <c r="D78" s="84"/>
      <c r="E78" s="85"/>
      <c r="F78" s="22">
        <f t="shared" si="5"/>
      </c>
    </row>
    <row r="79" spans="1:6" ht="30" customHeight="1" hidden="1">
      <c r="A79" s="105" t="s">
        <v>1440</v>
      </c>
      <c r="B79" s="83" t="s">
        <v>1441</v>
      </c>
      <c r="C79" s="84"/>
      <c r="D79" s="84"/>
      <c r="E79" s="85"/>
      <c r="F79" s="22">
        <f t="shared" si="5"/>
      </c>
    </row>
    <row r="80" spans="1:6" ht="30" customHeight="1" hidden="1">
      <c r="A80" s="105" t="s">
        <v>1442</v>
      </c>
      <c r="B80" s="83" t="s">
        <v>1435</v>
      </c>
      <c r="C80" s="84"/>
      <c r="D80" s="84"/>
      <c r="E80" s="85"/>
      <c r="F80" s="22">
        <f t="shared" si="5"/>
      </c>
    </row>
    <row r="81" spans="1:6" ht="30" customHeight="1" hidden="1">
      <c r="A81" s="105" t="s">
        <v>1443</v>
      </c>
      <c r="B81" s="83" t="s">
        <v>1437</v>
      </c>
      <c r="C81" s="84"/>
      <c r="D81" s="84"/>
      <c r="E81" s="85"/>
      <c r="F81" s="22">
        <f t="shared" si="5"/>
      </c>
    </row>
    <row r="82" spans="1:6" ht="30" customHeight="1" hidden="1">
      <c r="A82" s="105" t="s">
        <v>1444</v>
      </c>
      <c r="B82" s="83" t="s">
        <v>1445</v>
      </c>
      <c r="C82" s="84"/>
      <c r="D82" s="84"/>
      <c r="E82" s="85"/>
      <c r="F82" s="22">
        <f t="shared" si="5"/>
      </c>
    </row>
    <row r="83" spans="1:6" ht="30" customHeight="1" hidden="1">
      <c r="A83" s="105" t="s">
        <v>1446</v>
      </c>
      <c r="B83" s="83" t="s">
        <v>1447</v>
      </c>
      <c r="C83" s="84"/>
      <c r="D83" s="84"/>
      <c r="E83" s="85"/>
      <c r="F83" s="22">
        <f t="shared" si="5"/>
      </c>
    </row>
    <row r="84" spans="1:6" ht="30" customHeight="1" hidden="1">
      <c r="A84" s="105" t="s">
        <v>1448</v>
      </c>
      <c r="B84" s="83" t="s">
        <v>1437</v>
      </c>
      <c r="C84" s="84"/>
      <c r="D84" s="84"/>
      <c r="E84" s="85"/>
      <c r="F84" s="22">
        <f t="shared" si="5"/>
      </c>
    </row>
    <row r="85" spans="1:6" ht="30" customHeight="1" hidden="1">
      <c r="A85" s="105" t="s">
        <v>1449</v>
      </c>
      <c r="B85" s="83" t="s">
        <v>1450</v>
      </c>
      <c r="C85" s="84"/>
      <c r="D85" s="84"/>
      <c r="E85" s="85"/>
      <c r="F85" s="22">
        <f t="shared" si="5"/>
      </c>
    </row>
    <row r="86" spans="1:6" ht="30" customHeight="1" hidden="1">
      <c r="A86" s="105" t="s">
        <v>1451</v>
      </c>
      <c r="B86" s="83" t="s">
        <v>1452</v>
      </c>
      <c r="C86" s="84"/>
      <c r="D86" s="84"/>
      <c r="E86" s="85"/>
      <c r="F86" s="22">
        <f t="shared" si="5"/>
      </c>
    </row>
    <row r="87" spans="1:6" ht="30" customHeight="1" hidden="1">
      <c r="A87" s="105" t="s">
        <v>1453</v>
      </c>
      <c r="B87" s="83" t="s">
        <v>1454</v>
      </c>
      <c r="C87" s="84"/>
      <c r="D87" s="84"/>
      <c r="E87" s="85"/>
      <c r="F87" s="22">
        <f t="shared" si="5"/>
      </c>
    </row>
    <row r="88" spans="1:6" ht="30" customHeight="1" hidden="1">
      <c r="A88" s="105">
        <v>2116001</v>
      </c>
      <c r="B88" s="83" t="s">
        <v>1455</v>
      </c>
      <c r="C88" s="84"/>
      <c r="D88" s="84"/>
      <c r="E88" s="85"/>
      <c r="F88" s="22">
        <f t="shared" si="5"/>
      </c>
    </row>
    <row r="89" spans="1:6" ht="30" customHeight="1" hidden="1">
      <c r="A89" s="105">
        <v>2116002</v>
      </c>
      <c r="B89" s="83" t="s">
        <v>1456</v>
      </c>
      <c r="C89" s="84"/>
      <c r="D89" s="84"/>
      <c r="E89" s="85"/>
      <c r="F89" s="22">
        <f t="shared" si="5"/>
      </c>
    </row>
    <row r="90" spans="1:6" ht="30" customHeight="1" hidden="1">
      <c r="A90" s="105">
        <v>2116003</v>
      </c>
      <c r="B90" s="83" t="s">
        <v>1457</v>
      </c>
      <c r="C90" s="84"/>
      <c r="D90" s="84"/>
      <c r="E90" s="85"/>
      <c r="F90" s="22">
        <f t="shared" si="5"/>
      </c>
    </row>
    <row r="91" spans="1:6" ht="30" customHeight="1" hidden="1">
      <c r="A91" s="105">
        <v>2116099</v>
      </c>
      <c r="B91" s="83" t="s">
        <v>1458</v>
      </c>
      <c r="C91" s="84"/>
      <c r="D91" s="84"/>
      <c r="E91" s="85"/>
      <c r="F91" s="22">
        <f t="shared" si="5"/>
      </c>
    </row>
    <row r="92" spans="1:6" ht="30" customHeight="1" hidden="1">
      <c r="A92" s="105">
        <v>21161</v>
      </c>
      <c r="B92" s="83" t="s">
        <v>1459</v>
      </c>
      <c r="C92" s="84"/>
      <c r="D92" s="84"/>
      <c r="E92" s="85"/>
      <c r="F92" s="22">
        <f t="shared" si="5"/>
      </c>
    </row>
    <row r="93" spans="1:6" ht="30" customHeight="1" hidden="1">
      <c r="A93" s="105">
        <v>2116101</v>
      </c>
      <c r="B93" s="83" t="s">
        <v>1460</v>
      </c>
      <c r="C93" s="84"/>
      <c r="D93" s="84"/>
      <c r="E93" s="85"/>
      <c r="F93" s="22">
        <f t="shared" si="5"/>
      </c>
    </row>
    <row r="94" spans="1:6" ht="30" customHeight="1" hidden="1">
      <c r="A94" s="105">
        <v>2116102</v>
      </c>
      <c r="B94" s="83" t="s">
        <v>1461</v>
      </c>
      <c r="C94" s="84"/>
      <c r="D94" s="84"/>
      <c r="E94" s="85"/>
      <c r="F94" s="22">
        <f t="shared" si="5"/>
      </c>
    </row>
    <row r="95" spans="1:6" ht="30" customHeight="1" hidden="1">
      <c r="A95" s="105">
        <v>2116103</v>
      </c>
      <c r="B95" s="83" t="s">
        <v>1462</v>
      </c>
      <c r="C95" s="84"/>
      <c r="D95" s="84"/>
      <c r="E95" s="85"/>
      <c r="F95" s="22">
        <f t="shared" si="5"/>
      </c>
    </row>
    <row r="96" spans="1:6" ht="30" customHeight="1" hidden="1">
      <c r="A96" s="105">
        <v>2116104</v>
      </c>
      <c r="B96" s="83" t="s">
        <v>1463</v>
      </c>
      <c r="C96" s="84"/>
      <c r="D96" s="84"/>
      <c r="E96" s="85"/>
      <c r="F96" s="22">
        <f t="shared" si="5"/>
      </c>
    </row>
    <row r="97" spans="1:6" ht="30" customHeight="1">
      <c r="A97" s="105" t="s">
        <v>1464</v>
      </c>
      <c r="B97" s="83" t="s">
        <v>1465</v>
      </c>
      <c r="C97" s="84">
        <f>SUM(C98,C111,C115,C116,C122,C126,C130,C134,C140,C143)</f>
        <v>6851</v>
      </c>
      <c r="D97" s="84">
        <f>SUM(D98,D111,D115,D116,D122,D126,D130,D134,D140,D143)</f>
        <v>6982</v>
      </c>
      <c r="E97" s="85">
        <f aca="true" t="shared" si="7" ref="E97:E101">D97-C97</f>
        <v>131</v>
      </c>
      <c r="F97" s="22">
        <f t="shared" si="5"/>
        <v>1.9121296161144357</v>
      </c>
    </row>
    <row r="98" spans="1:6" ht="30" customHeight="1">
      <c r="A98" s="105" t="s">
        <v>1466</v>
      </c>
      <c r="B98" s="83" t="s">
        <v>1467</v>
      </c>
      <c r="C98" s="84">
        <f>SUM(C99:C110)</f>
        <v>6851</v>
      </c>
      <c r="D98" s="84">
        <f>SUM(D99:D110)</f>
        <v>6982</v>
      </c>
      <c r="E98" s="85">
        <f t="shared" si="7"/>
        <v>131</v>
      </c>
      <c r="F98" s="22">
        <f t="shared" si="5"/>
        <v>1.9121296161144357</v>
      </c>
    </row>
    <row r="99" spans="1:6" ht="30" customHeight="1" hidden="1">
      <c r="A99" s="105" t="s">
        <v>2335</v>
      </c>
      <c r="B99" s="83" t="s">
        <v>1468</v>
      </c>
      <c r="C99" s="84"/>
      <c r="D99" s="84"/>
      <c r="E99" s="85">
        <f t="shared" si="7"/>
        <v>0</v>
      </c>
      <c r="F99" s="22">
        <f t="shared" si="5"/>
      </c>
    </row>
    <row r="100" spans="1:6" ht="30" customHeight="1">
      <c r="A100" s="105" t="s">
        <v>1469</v>
      </c>
      <c r="B100" s="83" t="s">
        <v>1470</v>
      </c>
      <c r="C100" s="84">
        <v>575</v>
      </c>
      <c r="D100" s="84">
        <v>600</v>
      </c>
      <c r="E100" s="85"/>
      <c r="F100" s="22">
        <f t="shared" si="5"/>
        <v>4.3478260869565215</v>
      </c>
    </row>
    <row r="101" spans="1:6" ht="30" customHeight="1" hidden="1">
      <c r="A101" s="105" t="s">
        <v>1471</v>
      </c>
      <c r="B101" s="83" t="s">
        <v>1472</v>
      </c>
      <c r="C101" s="84"/>
      <c r="D101" s="84"/>
      <c r="E101" s="85"/>
      <c r="F101" s="22">
        <f t="shared" si="5"/>
      </c>
    </row>
    <row r="102" spans="1:6" ht="30" customHeight="1">
      <c r="A102" s="105" t="s">
        <v>1473</v>
      </c>
      <c r="B102" s="83" t="s">
        <v>1474</v>
      </c>
      <c r="C102" s="84">
        <v>1300</v>
      </c>
      <c r="D102" s="84">
        <v>1330</v>
      </c>
      <c r="E102" s="85"/>
      <c r="F102" s="22">
        <f t="shared" si="5"/>
        <v>2.307692307692308</v>
      </c>
    </row>
    <row r="103" spans="1:6" ht="30" customHeight="1" hidden="1">
      <c r="A103" s="105" t="s">
        <v>1475</v>
      </c>
      <c r="B103" s="83" t="s">
        <v>1476</v>
      </c>
      <c r="C103" s="84"/>
      <c r="D103" s="84"/>
      <c r="E103" s="85"/>
      <c r="F103" s="22">
        <f t="shared" si="5"/>
      </c>
    </row>
    <row r="104" spans="1:6" ht="30" customHeight="1" hidden="1">
      <c r="A104" s="105" t="s">
        <v>1477</v>
      </c>
      <c r="B104" s="83" t="s">
        <v>1478</v>
      </c>
      <c r="C104" s="84"/>
      <c r="D104" s="84"/>
      <c r="E104" s="85">
        <f>D104-C104</f>
        <v>0</v>
      </c>
      <c r="F104" s="22">
        <f t="shared" si="5"/>
      </c>
    </row>
    <row r="105" spans="1:6" ht="30" customHeight="1" hidden="1">
      <c r="A105" s="105" t="s">
        <v>1479</v>
      </c>
      <c r="B105" s="83" t="s">
        <v>1480</v>
      </c>
      <c r="C105" s="84"/>
      <c r="D105" s="84"/>
      <c r="E105" s="85"/>
      <c r="F105" s="22">
        <f t="shared" si="5"/>
      </c>
    </row>
    <row r="106" spans="1:6" ht="30" customHeight="1" hidden="1">
      <c r="A106" s="105" t="s">
        <v>1481</v>
      </c>
      <c r="B106" s="83" t="s">
        <v>1482</v>
      </c>
      <c r="C106" s="84"/>
      <c r="D106" s="84"/>
      <c r="E106" s="85"/>
      <c r="F106" s="22">
        <f t="shared" si="5"/>
      </c>
    </row>
    <row r="107" spans="1:6" ht="30" customHeight="1" hidden="1">
      <c r="A107" s="105" t="s">
        <v>1483</v>
      </c>
      <c r="B107" s="83" t="s">
        <v>1484</v>
      </c>
      <c r="C107" s="84"/>
      <c r="D107" s="84"/>
      <c r="E107" s="85"/>
      <c r="F107" s="22">
        <f t="shared" si="5"/>
      </c>
    </row>
    <row r="108" spans="1:6" ht="30" customHeight="1" hidden="1">
      <c r="A108" s="105" t="s">
        <v>1485</v>
      </c>
      <c r="B108" s="83" t="s">
        <v>1486</v>
      </c>
      <c r="C108" s="84"/>
      <c r="D108" s="84"/>
      <c r="E108" s="85"/>
      <c r="F108" s="22">
        <f t="shared" si="5"/>
      </c>
    </row>
    <row r="109" spans="1:6" ht="30" customHeight="1" hidden="1">
      <c r="A109" s="105" t="s">
        <v>1487</v>
      </c>
      <c r="B109" s="83" t="s">
        <v>1488</v>
      </c>
      <c r="C109" s="84"/>
      <c r="D109" s="84"/>
      <c r="E109" s="85"/>
      <c r="F109" s="22">
        <f t="shared" si="5"/>
      </c>
    </row>
    <row r="110" spans="1:6" ht="30" customHeight="1">
      <c r="A110" s="105" t="s">
        <v>1489</v>
      </c>
      <c r="B110" s="83" t="s">
        <v>1490</v>
      </c>
      <c r="C110" s="84">
        <v>4976</v>
      </c>
      <c r="D110" s="84">
        <v>5052</v>
      </c>
      <c r="E110" s="85">
        <f>D110-C110</f>
        <v>76</v>
      </c>
      <c r="F110" s="22">
        <f t="shared" si="5"/>
        <v>1.527331189710611</v>
      </c>
    </row>
    <row r="111" spans="1:6" ht="30" customHeight="1" hidden="1">
      <c r="A111" s="105" t="s">
        <v>1491</v>
      </c>
      <c r="B111" s="83" t="s">
        <v>1492</v>
      </c>
      <c r="C111" s="84"/>
      <c r="D111" s="84"/>
      <c r="E111" s="85"/>
      <c r="F111" s="22">
        <f t="shared" si="5"/>
      </c>
    </row>
    <row r="112" spans="1:6" ht="30" customHeight="1" hidden="1">
      <c r="A112" s="105" t="s">
        <v>1493</v>
      </c>
      <c r="B112" s="83" t="s">
        <v>1468</v>
      </c>
      <c r="C112" s="84"/>
      <c r="D112" s="84"/>
      <c r="E112" s="85"/>
      <c r="F112" s="22">
        <f t="shared" si="5"/>
      </c>
    </row>
    <row r="113" spans="1:6" ht="30" customHeight="1" hidden="1">
      <c r="A113" s="105" t="s">
        <v>1494</v>
      </c>
      <c r="B113" s="83" t="s">
        <v>1470</v>
      </c>
      <c r="C113" s="84"/>
      <c r="D113" s="84"/>
      <c r="E113" s="85"/>
      <c r="F113" s="22">
        <f t="shared" si="5"/>
      </c>
    </row>
    <row r="114" spans="1:6" ht="30" customHeight="1" hidden="1">
      <c r="A114" s="105" t="s">
        <v>1495</v>
      </c>
      <c r="B114" s="83" t="s">
        <v>1496</v>
      </c>
      <c r="C114" s="84"/>
      <c r="D114" s="84"/>
      <c r="E114" s="85"/>
      <c r="F114" s="22">
        <f t="shared" si="5"/>
      </c>
    </row>
    <row r="115" spans="1:6" ht="30" customHeight="1" hidden="1">
      <c r="A115" s="105" t="s">
        <v>1497</v>
      </c>
      <c r="B115" s="83" t="s">
        <v>1498</v>
      </c>
      <c r="C115" s="84"/>
      <c r="D115" s="84"/>
      <c r="E115" s="85"/>
      <c r="F115" s="22">
        <f t="shared" si="5"/>
      </c>
    </row>
    <row r="116" spans="1:6" ht="30" customHeight="1" hidden="1">
      <c r="A116" s="105" t="s">
        <v>1499</v>
      </c>
      <c r="B116" s="83" t="s">
        <v>1500</v>
      </c>
      <c r="C116" s="84"/>
      <c r="D116" s="84"/>
      <c r="E116" s="85"/>
      <c r="F116" s="22">
        <f t="shared" si="5"/>
      </c>
    </row>
    <row r="117" spans="1:6" ht="30" customHeight="1" hidden="1">
      <c r="A117" s="105" t="s">
        <v>1501</v>
      </c>
      <c r="B117" s="83" t="s">
        <v>1502</v>
      </c>
      <c r="C117" s="84"/>
      <c r="D117" s="84"/>
      <c r="E117" s="85"/>
      <c r="F117" s="22">
        <f t="shared" si="5"/>
      </c>
    </row>
    <row r="118" spans="1:6" ht="30" customHeight="1" hidden="1">
      <c r="A118" s="105" t="s">
        <v>1503</v>
      </c>
      <c r="B118" s="83" t="s">
        <v>1504</v>
      </c>
      <c r="C118" s="84"/>
      <c r="D118" s="84"/>
      <c r="E118" s="85"/>
      <c r="F118" s="22">
        <f t="shared" si="5"/>
      </c>
    </row>
    <row r="119" spans="1:6" ht="30" customHeight="1" hidden="1">
      <c r="A119" s="105" t="s">
        <v>1505</v>
      </c>
      <c r="B119" s="83" t="s">
        <v>1506</v>
      </c>
      <c r="C119" s="84"/>
      <c r="D119" s="84"/>
      <c r="E119" s="85"/>
      <c r="F119" s="22">
        <f t="shared" si="5"/>
      </c>
    </row>
    <row r="120" spans="1:6" ht="30" customHeight="1" hidden="1">
      <c r="A120" s="105" t="s">
        <v>1507</v>
      </c>
      <c r="B120" s="83" t="s">
        <v>1508</v>
      </c>
      <c r="C120" s="84"/>
      <c r="D120" s="84"/>
      <c r="E120" s="85"/>
      <c r="F120" s="22">
        <f t="shared" si="5"/>
      </c>
    </row>
    <row r="121" spans="1:6" ht="30" customHeight="1" hidden="1">
      <c r="A121" s="105" t="s">
        <v>1509</v>
      </c>
      <c r="B121" s="83" t="s">
        <v>1510</v>
      </c>
      <c r="C121" s="84"/>
      <c r="D121" s="84"/>
      <c r="E121" s="85"/>
      <c r="F121" s="22">
        <f t="shared" si="5"/>
      </c>
    </row>
    <row r="122" spans="1:6" ht="30" customHeight="1" hidden="1">
      <c r="A122" s="105" t="s">
        <v>1511</v>
      </c>
      <c r="B122" s="83" t="s">
        <v>1512</v>
      </c>
      <c r="C122" s="84"/>
      <c r="D122" s="84"/>
      <c r="E122" s="85"/>
      <c r="F122" s="22">
        <f t="shared" si="5"/>
      </c>
    </row>
    <row r="123" spans="1:6" ht="30" customHeight="1" hidden="1">
      <c r="A123" s="105" t="s">
        <v>1513</v>
      </c>
      <c r="B123" s="83" t="s">
        <v>1514</v>
      </c>
      <c r="C123" s="84"/>
      <c r="D123" s="84"/>
      <c r="E123" s="85"/>
      <c r="F123" s="22">
        <f t="shared" si="5"/>
      </c>
    </row>
    <row r="124" spans="1:6" ht="30" customHeight="1" hidden="1">
      <c r="A124" s="105" t="s">
        <v>1515</v>
      </c>
      <c r="B124" s="83" t="s">
        <v>1516</v>
      </c>
      <c r="C124" s="84"/>
      <c r="D124" s="84"/>
      <c r="E124" s="85"/>
      <c r="F124" s="22">
        <f t="shared" si="5"/>
      </c>
    </row>
    <row r="125" spans="1:6" ht="30" customHeight="1" hidden="1">
      <c r="A125" s="105" t="s">
        <v>1517</v>
      </c>
      <c r="B125" s="83" t="s">
        <v>1518</v>
      </c>
      <c r="C125" s="84"/>
      <c r="D125" s="84"/>
      <c r="E125" s="85"/>
      <c r="F125" s="22">
        <f t="shared" si="5"/>
      </c>
    </row>
    <row r="126" spans="1:6" ht="30" customHeight="1" hidden="1">
      <c r="A126" s="105" t="s">
        <v>1519</v>
      </c>
      <c r="B126" s="83" t="s">
        <v>1520</v>
      </c>
      <c r="C126" s="84"/>
      <c r="D126" s="84"/>
      <c r="E126" s="85"/>
      <c r="F126" s="22">
        <f t="shared" si="5"/>
      </c>
    </row>
    <row r="127" spans="1:6" ht="30" customHeight="1" hidden="1">
      <c r="A127" s="105" t="s">
        <v>1521</v>
      </c>
      <c r="B127" s="83" t="s">
        <v>1468</v>
      </c>
      <c r="C127" s="84"/>
      <c r="D127" s="84"/>
      <c r="E127" s="85"/>
      <c r="F127" s="22">
        <f t="shared" si="5"/>
      </c>
    </row>
    <row r="128" spans="1:6" ht="30" customHeight="1" hidden="1">
      <c r="A128" s="105" t="s">
        <v>1522</v>
      </c>
      <c r="B128" s="83" t="s">
        <v>1470</v>
      </c>
      <c r="C128" s="84"/>
      <c r="D128" s="84"/>
      <c r="E128" s="85"/>
      <c r="F128" s="22">
        <f t="shared" si="5"/>
      </c>
    </row>
    <row r="129" spans="1:6" ht="30" customHeight="1" hidden="1">
      <c r="A129" s="105" t="s">
        <v>1523</v>
      </c>
      <c r="B129" s="83" t="s">
        <v>1524</v>
      </c>
      <c r="C129" s="84"/>
      <c r="D129" s="84"/>
      <c r="E129" s="85"/>
      <c r="F129" s="22">
        <f t="shared" si="5"/>
      </c>
    </row>
    <row r="130" spans="1:6" ht="30" customHeight="1" hidden="1">
      <c r="A130" s="105" t="s">
        <v>1525</v>
      </c>
      <c r="B130" s="83" t="s">
        <v>1526</v>
      </c>
      <c r="C130" s="84"/>
      <c r="D130" s="84"/>
      <c r="E130" s="85"/>
      <c r="F130" s="22">
        <f t="shared" si="5"/>
      </c>
    </row>
    <row r="131" spans="1:6" ht="30" customHeight="1" hidden="1">
      <c r="A131" s="105" t="s">
        <v>1527</v>
      </c>
      <c r="B131" s="83" t="s">
        <v>1468</v>
      </c>
      <c r="C131" s="84"/>
      <c r="D131" s="84"/>
      <c r="E131" s="85"/>
      <c r="F131" s="22">
        <f t="shared" si="5"/>
      </c>
    </row>
    <row r="132" spans="1:6" ht="30" customHeight="1" hidden="1">
      <c r="A132" s="105" t="s">
        <v>1528</v>
      </c>
      <c r="B132" s="83" t="s">
        <v>1470</v>
      </c>
      <c r="C132" s="84"/>
      <c r="D132" s="84"/>
      <c r="E132" s="85"/>
      <c r="F132" s="22">
        <f t="shared" si="5"/>
      </c>
    </row>
    <row r="133" spans="1:6" ht="30" customHeight="1" hidden="1">
      <c r="A133" s="105" t="s">
        <v>1529</v>
      </c>
      <c r="B133" s="83" t="s">
        <v>1530</v>
      </c>
      <c r="C133" s="84"/>
      <c r="D133" s="84"/>
      <c r="E133" s="85"/>
      <c r="F133" s="22">
        <f t="shared" si="5"/>
      </c>
    </row>
    <row r="134" spans="1:6" ht="30" customHeight="1" hidden="1">
      <c r="A134" s="105" t="s">
        <v>1531</v>
      </c>
      <c r="B134" s="83" t="s">
        <v>1532</v>
      </c>
      <c r="C134" s="84"/>
      <c r="D134" s="84"/>
      <c r="E134" s="85"/>
      <c r="F134" s="22">
        <f aca="true" t="shared" si="8" ref="F134:F197">IF(AND((D134-C134)&lt;&gt;0,C134&lt;&gt;0),(D134-C134)/C134*100,"")</f>
      </c>
    </row>
    <row r="135" spans="1:6" ht="30" customHeight="1" hidden="1">
      <c r="A135" s="105" t="s">
        <v>1533</v>
      </c>
      <c r="B135" s="83" t="s">
        <v>1502</v>
      </c>
      <c r="C135" s="84"/>
      <c r="D135" s="84"/>
      <c r="E135" s="85"/>
      <c r="F135" s="22">
        <f t="shared" si="8"/>
      </c>
    </row>
    <row r="136" spans="1:6" ht="30" customHeight="1" hidden="1">
      <c r="A136" s="105" t="s">
        <v>1534</v>
      </c>
      <c r="B136" s="83" t="s">
        <v>1504</v>
      </c>
      <c r="C136" s="84"/>
      <c r="D136" s="84"/>
      <c r="E136" s="85"/>
      <c r="F136" s="22">
        <f t="shared" si="8"/>
      </c>
    </row>
    <row r="137" spans="1:6" ht="30" customHeight="1" hidden="1">
      <c r="A137" s="105" t="s">
        <v>1535</v>
      </c>
      <c r="B137" s="83" t="s">
        <v>1506</v>
      </c>
      <c r="C137" s="84"/>
      <c r="D137" s="84"/>
      <c r="E137" s="85"/>
      <c r="F137" s="22">
        <f t="shared" si="8"/>
      </c>
    </row>
    <row r="138" spans="1:6" ht="30" customHeight="1" hidden="1">
      <c r="A138" s="105" t="s">
        <v>1536</v>
      </c>
      <c r="B138" s="83" t="s">
        <v>1508</v>
      </c>
      <c r="C138" s="84"/>
      <c r="D138" s="84"/>
      <c r="E138" s="85"/>
      <c r="F138" s="22">
        <f t="shared" si="8"/>
      </c>
    </row>
    <row r="139" spans="1:6" ht="30" customHeight="1" hidden="1">
      <c r="A139" s="105" t="s">
        <v>1537</v>
      </c>
      <c r="B139" s="83" t="s">
        <v>1538</v>
      </c>
      <c r="C139" s="84"/>
      <c r="D139" s="84"/>
      <c r="E139" s="85"/>
      <c r="F139" s="22">
        <f t="shared" si="8"/>
      </c>
    </row>
    <row r="140" spans="1:6" ht="30" customHeight="1" hidden="1">
      <c r="A140" s="105" t="s">
        <v>1539</v>
      </c>
      <c r="B140" s="83" t="s">
        <v>1540</v>
      </c>
      <c r="C140" s="84"/>
      <c r="D140" s="84"/>
      <c r="E140" s="85"/>
      <c r="F140" s="22">
        <f t="shared" si="8"/>
      </c>
    </row>
    <row r="141" spans="1:6" ht="30" customHeight="1" hidden="1">
      <c r="A141" s="105" t="s">
        <v>1541</v>
      </c>
      <c r="B141" s="83" t="s">
        <v>1514</v>
      </c>
      <c r="C141" s="84"/>
      <c r="D141" s="84"/>
      <c r="E141" s="85"/>
      <c r="F141" s="22">
        <f t="shared" si="8"/>
      </c>
    </row>
    <row r="142" spans="1:6" ht="30" customHeight="1" hidden="1">
      <c r="A142" s="105" t="s">
        <v>1542</v>
      </c>
      <c r="B142" s="83" t="s">
        <v>1543</v>
      </c>
      <c r="C142" s="84"/>
      <c r="D142" s="84"/>
      <c r="E142" s="85"/>
      <c r="F142" s="22">
        <f t="shared" si="8"/>
      </c>
    </row>
    <row r="143" spans="1:6" ht="30" customHeight="1" hidden="1">
      <c r="A143" s="105" t="s">
        <v>1544</v>
      </c>
      <c r="B143" s="83" t="s">
        <v>1545</v>
      </c>
      <c r="C143" s="84"/>
      <c r="D143" s="84"/>
      <c r="E143" s="85"/>
      <c r="F143" s="22">
        <f t="shared" si="8"/>
      </c>
    </row>
    <row r="144" spans="1:6" ht="30" customHeight="1" hidden="1">
      <c r="A144" s="105" t="s">
        <v>1546</v>
      </c>
      <c r="B144" s="83" t="s">
        <v>1468</v>
      </c>
      <c r="C144" s="84"/>
      <c r="D144" s="84"/>
      <c r="E144" s="85"/>
      <c r="F144" s="22">
        <f t="shared" si="8"/>
      </c>
    </row>
    <row r="145" spans="1:6" ht="30" customHeight="1" hidden="1">
      <c r="A145" s="105" t="s">
        <v>1547</v>
      </c>
      <c r="B145" s="83" t="s">
        <v>1470</v>
      </c>
      <c r="C145" s="84"/>
      <c r="D145" s="84"/>
      <c r="E145" s="85"/>
      <c r="F145" s="22">
        <f t="shared" si="8"/>
      </c>
    </row>
    <row r="146" spans="1:6" ht="30" customHeight="1" hidden="1">
      <c r="A146" s="105" t="s">
        <v>1548</v>
      </c>
      <c r="B146" s="83" t="s">
        <v>1472</v>
      </c>
      <c r="C146" s="84"/>
      <c r="D146" s="84"/>
      <c r="E146" s="85"/>
      <c r="F146" s="22">
        <f t="shared" si="8"/>
      </c>
    </row>
    <row r="147" spans="1:6" ht="30" customHeight="1" hidden="1">
      <c r="A147" s="105" t="s">
        <v>1549</v>
      </c>
      <c r="B147" s="83" t="s">
        <v>1474</v>
      </c>
      <c r="C147" s="84"/>
      <c r="D147" s="84"/>
      <c r="E147" s="85"/>
      <c r="F147" s="22">
        <f t="shared" si="8"/>
      </c>
    </row>
    <row r="148" spans="1:6" ht="30" customHeight="1" hidden="1">
      <c r="A148" s="105" t="s">
        <v>1550</v>
      </c>
      <c r="B148" s="83" t="s">
        <v>1480</v>
      </c>
      <c r="C148" s="84"/>
      <c r="D148" s="84"/>
      <c r="E148" s="85"/>
      <c r="F148" s="22">
        <f t="shared" si="8"/>
      </c>
    </row>
    <row r="149" spans="1:6" ht="30" customHeight="1" hidden="1">
      <c r="A149" s="105" t="s">
        <v>1551</v>
      </c>
      <c r="B149" s="83" t="s">
        <v>1484</v>
      </c>
      <c r="C149" s="84"/>
      <c r="D149" s="84"/>
      <c r="E149" s="85"/>
      <c r="F149" s="22">
        <f t="shared" si="8"/>
      </c>
    </row>
    <row r="150" spans="1:6" ht="30" customHeight="1" hidden="1">
      <c r="A150" s="105" t="s">
        <v>1552</v>
      </c>
      <c r="B150" s="83" t="s">
        <v>1486</v>
      </c>
      <c r="C150" s="84"/>
      <c r="D150" s="84"/>
      <c r="E150" s="85"/>
      <c r="F150" s="22">
        <f t="shared" si="8"/>
      </c>
    </row>
    <row r="151" spans="1:6" ht="30" customHeight="1" hidden="1">
      <c r="A151" s="105" t="s">
        <v>1553</v>
      </c>
      <c r="B151" s="83" t="s">
        <v>1554</v>
      </c>
      <c r="C151" s="84"/>
      <c r="D151" s="84"/>
      <c r="E151" s="85"/>
      <c r="F151" s="22">
        <f t="shared" si="8"/>
      </c>
    </row>
    <row r="152" spans="1:6" ht="30" customHeight="1">
      <c r="A152" s="105" t="s">
        <v>1555</v>
      </c>
      <c r="B152" s="83" t="s">
        <v>1556</v>
      </c>
      <c r="C152" s="84">
        <f>SUM(C153,C158,C163,C168,C171)</f>
        <v>50</v>
      </c>
      <c r="D152" s="84">
        <f>SUM(D153,D158,D163,D168,D171)</f>
        <v>65</v>
      </c>
      <c r="E152" s="85">
        <f aca="true" t="shared" si="9" ref="E152:E157">D152-C152</f>
        <v>15</v>
      </c>
      <c r="F152" s="22">
        <f t="shared" si="8"/>
        <v>30</v>
      </c>
    </row>
    <row r="153" spans="1:6" ht="30" customHeight="1">
      <c r="A153" s="105" t="s">
        <v>1557</v>
      </c>
      <c r="B153" s="83" t="s">
        <v>1558</v>
      </c>
      <c r="C153" s="84">
        <f>SUM(C154:C157)</f>
        <v>50</v>
      </c>
      <c r="D153" s="84">
        <f>SUM(D154:D157)</f>
        <v>65</v>
      </c>
      <c r="E153" s="85">
        <f t="shared" si="9"/>
        <v>15</v>
      </c>
      <c r="F153" s="22">
        <f t="shared" si="8"/>
        <v>30</v>
      </c>
    </row>
    <row r="154" spans="1:6" ht="30" customHeight="1">
      <c r="A154" s="105" t="s">
        <v>1559</v>
      </c>
      <c r="B154" s="83" t="s">
        <v>1437</v>
      </c>
      <c r="C154" s="84">
        <v>40</v>
      </c>
      <c r="D154" s="84">
        <v>50</v>
      </c>
      <c r="E154" s="85"/>
      <c r="F154" s="22">
        <f t="shared" si="8"/>
        <v>25</v>
      </c>
    </row>
    <row r="155" spans="1:6" ht="30" customHeight="1" hidden="1">
      <c r="A155" s="105" t="s">
        <v>1560</v>
      </c>
      <c r="B155" s="83" t="s">
        <v>1561</v>
      </c>
      <c r="C155" s="84"/>
      <c r="D155" s="84"/>
      <c r="E155" s="85"/>
      <c r="F155" s="22">
        <f t="shared" si="8"/>
      </c>
    </row>
    <row r="156" spans="1:6" ht="30" customHeight="1" hidden="1">
      <c r="A156" s="105" t="s">
        <v>1562</v>
      </c>
      <c r="B156" s="83" t="s">
        <v>1563</v>
      </c>
      <c r="C156" s="84"/>
      <c r="D156" s="84"/>
      <c r="E156" s="85"/>
      <c r="F156" s="22">
        <f t="shared" si="8"/>
      </c>
    </row>
    <row r="157" spans="1:6" ht="30" customHeight="1">
      <c r="A157" s="105" t="s">
        <v>1564</v>
      </c>
      <c r="B157" s="83" t="s">
        <v>1565</v>
      </c>
      <c r="C157" s="84">
        <v>10</v>
      </c>
      <c r="D157" s="84">
        <v>15</v>
      </c>
      <c r="E157" s="85">
        <f t="shared" si="9"/>
        <v>5</v>
      </c>
      <c r="F157" s="22">
        <f t="shared" si="8"/>
        <v>50</v>
      </c>
    </row>
    <row r="158" spans="1:6" ht="30" customHeight="1" hidden="1">
      <c r="A158" s="105" t="s">
        <v>1566</v>
      </c>
      <c r="B158" s="83" t="s">
        <v>1567</v>
      </c>
      <c r="C158" s="84"/>
      <c r="D158" s="84"/>
      <c r="E158" s="85"/>
      <c r="F158" s="22">
        <f t="shared" si="8"/>
      </c>
    </row>
    <row r="159" spans="1:6" ht="30" customHeight="1" hidden="1">
      <c r="A159" s="105" t="s">
        <v>1568</v>
      </c>
      <c r="B159" s="83" t="s">
        <v>1437</v>
      </c>
      <c r="C159" s="84"/>
      <c r="D159" s="84"/>
      <c r="E159" s="85"/>
      <c r="F159" s="22">
        <f t="shared" si="8"/>
      </c>
    </row>
    <row r="160" spans="1:6" ht="30" customHeight="1" hidden="1">
      <c r="A160" s="105" t="s">
        <v>1569</v>
      </c>
      <c r="B160" s="83" t="s">
        <v>1561</v>
      </c>
      <c r="C160" s="84"/>
      <c r="D160" s="84"/>
      <c r="E160" s="85"/>
      <c r="F160" s="22">
        <f t="shared" si="8"/>
      </c>
    </row>
    <row r="161" spans="1:6" ht="30" customHeight="1" hidden="1">
      <c r="A161" s="105" t="s">
        <v>1570</v>
      </c>
      <c r="B161" s="83" t="s">
        <v>1571</v>
      </c>
      <c r="C161" s="84"/>
      <c r="D161" s="84"/>
      <c r="E161" s="85"/>
      <c r="F161" s="22">
        <f t="shared" si="8"/>
      </c>
    </row>
    <row r="162" spans="1:6" ht="30" customHeight="1" hidden="1">
      <c r="A162" s="105" t="s">
        <v>1572</v>
      </c>
      <c r="B162" s="83" t="s">
        <v>1573</v>
      </c>
      <c r="C162" s="84"/>
      <c r="D162" s="84"/>
      <c r="E162" s="85"/>
      <c r="F162" s="22">
        <f t="shared" si="8"/>
      </c>
    </row>
    <row r="163" spans="1:6" ht="30" customHeight="1" hidden="1">
      <c r="A163" s="105" t="s">
        <v>1574</v>
      </c>
      <c r="B163" s="83" t="s">
        <v>1575</v>
      </c>
      <c r="C163" s="84"/>
      <c r="D163" s="84"/>
      <c r="E163" s="85"/>
      <c r="F163" s="22">
        <f t="shared" si="8"/>
      </c>
    </row>
    <row r="164" spans="1:6" ht="30" customHeight="1" hidden="1">
      <c r="A164" s="105" t="s">
        <v>1576</v>
      </c>
      <c r="B164" s="83" t="s">
        <v>1577</v>
      </c>
      <c r="C164" s="84"/>
      <c r="D164" s="84"/>
      <c r="E164" s="85"/>
      <c r="F164" s="22">
        <f t="shared" si="8"/>
      </c>
    </row>
    <row r="165" spans="1:6" ht="30" customHeight="1" hidden="1">
      <c r="A165" s="105" t="s">
        <v>1578</v>
      </c>
      <c r="B165" s="83" t="s">
        <v>1579</v>
      </c>
      <c r="C165" s="84"/>
      <c r="D165" s="84"/>
      <c r="E165" s="85"/>
      <c r="F165" s="22">
        <f t="shared" si="8"/>
      </c>
    </row>
    <row r="166" spans="1:6" ht="30" customHeight="1" hidden="1">
      <c r="A166" s="105" t="s">
        <v>1580</v>
      </c>
      <c r="B166" s="83" t="s">
        <v>1581</v>
      </c>
      <c r="C166" s="84"/>
      <c r="D166" s="84"/>
      <c r="E166" s="85"/>
      <c r="F166" s="22">
        <f t="shared" si="8"/>
      </c>
    </row>
    <row r="167" spans="1:6" ht="31.5" customHeight="1" hidden="1">
      <c r="A167" s="105" t="s">
        <v>1582</v>
      </c>
      <c r="B167" s="83" t="s">
        <v>1583</v>
      </c>
      <c r="C167" s="84"/>
      <c r="D167" s="84"/>
      <c r="E167" s="85"/>
      <c r="F167" s="22">
        <f t="shared" si="8"/>
      </c>
    </row>
    <row r="168" spans="1:6" ht="31.5" customHeight="1" hidden="1">
      <c r="A168" s="106">
        <v>21370</v>
      </c>
      <c r="B168" s="83" t="s">
        <v>1584</v>
      </c>
      <c r="C168" s="84"/>
      <c r="D168" s="84"/>
      <c r="E168" s="85"/>
      <c r="F168" s="22">
        <f t="shared" si="8"/>
      </c>
    </row>
    <row r="169" spans="1:6" ht="31.5" customHeight="1" hidden="1">
      <c r="A169" s="106">
        <v>2137001</v>
      </c>
      <c r="B169" s="83" t="s">
        <v>1437</v>
      </c>
      <c r="C169" s="84"/>
      <c r="D169" s="84"/>
      <c r="E169" s="85"/>
      <c r="F169" s="22">
        <f t="shared" si="8"/>
      </c>
    </row>
    <row r="170" spans="1:6" ht="31.5" customHeight="1" hidden="1">
      <c r="A170" s="106">
        <v>2137099</v>
      </c>
      <c r="B170" s="83" t="s">
        <v>1585</v>
      </c>
      <c r="C170" s="84"/>
      <c r="D170" s="84"/>
      <c r="E170" s="85"/>
      <c r="F170" s="22">
        <f t="shared" si="8"/>
      </c>
    </row>
    <row r="171" spans="1:6" ht="31.5" customHeight="1" hidden="1">
      <c r="A171" s="106">
        <v>21371</v>
      </c>
      <c r="B171" s="83" t="s">
        <v>1586</v>
      </c>
      <c r="C171" s="84"/>
      <c r="D171" s="84"/>
      <c r="E171" s="85"/>
      <c r="F171" s="22">
        <f t="shared" si="8"/>
      </c>
    </row>
    <row r="172" spans="1:6" ht="31.5" customHeight="1" hidden="1">
      <c r="A172" s="106">
        <v>2137101</v>
      </c>
      <c r="B172" s="83" t="s">
        <v>1577</v>
      </c>
      <c r="C172" s="84"/>
      <c r="D172" s="84"/>
      <c r="E172" s="85"/>
      <c r="F172" s="22">
        <f t="shared" si="8"/>
      </c>
    </row>
    <row r="173" spans="1:6" ht="31.5" customHeight="1" hidden="1">
      <c r="A173" s="106">
        <v>2137102</v>
      </c>
      <c r="B173" s="83" t="s">
        <v>1587</v>
      </c>
      <c r="C173" s="84"/>
      <c r="D173" s="84"/>
      <c r="E173" s="85"/>
      <c r="F173" s="22">
        <f t="shared" si="8"/>
      </c>
    </row>
    <row r="174" spans="1:6" ht="31.5" customHeight="1" hidden="1">
      <c r="A174" s="106">
        <v>2137103</v>
      </c>
      <c r="B174" s="83" t="s">
        <v>1581</v>
      </c>
      <c r="C174" s="84"/>
      <c r="D174" s="84"/>
      <c r="E174" s="85"/>
      <c r="F174" s="22">
        <f t="shared" si="8"/>
      </c>
    </row>
    <row r="175" spans="1:6" ht="31.5" customHeight="1" hidden="1">
      <c r="A175" s="106">
        <v>2137199</v>
      </c>
      <c r="B175" s="83" t="s">
        <v>1588</v>
      </c>
      <c r="C175" s="84"/>
      <c r="D175" s="84"/>
      <c r="E175" s="85"/>
      <c r="F175" s="22">
        <f t="shared" si="8"/>
      </c>
    </row>
    <row r="176" spans="1:6" ht="31.5" customHeight="1" hidden="1">
      <c r="A176" s="105" t="s">
        <v>1589</v>
      </c>
      <c r="B176" s="83" t="s">
        <v>1590</v>
      </c>
      <c r="C176" s="84"/>
      <c r="D176" s="84"/>
      <c r="E176" s="85"/>
      <c r="F176" s="22">
        <f t="shared" si="8"/>
      </c>
    </row>
    <row r="177" spans="1:6" ht="30" customHeight="1" hidden="1">
      <c r="A177" s="105" t="s">
        <v>1591</v>
      </c>
      <c r="B177" s="83" t="s">
        <v>1592</v>
      </c>
      <c r="C177" s="84"/>
      <c r="D177" s="84"/>
      <c r="E177" s="85"/>
      <c r="F177" s="22">
        <f t="shared" si="8"/>
      </c>
    </row>
    <row r="178" spans="1:6" ht="30" customHeight="1" hidden="1">
      <c r="A178" s="105" t="s">
        <v>1593</v>
      </c>
      <c r="B178" s="83" t="s">
        <v>1594</v>
      </c>
      <c r="C178" s="84"/>
      <c r="D178" s="84"/>
      <c r="E178" s="85"/>
      <c r="F178" s="22">
        <f t="shared" si="8"/>
      </c>
    </row>
    <row r="179" spans="1:6" ht="30" customHeight="1" hidden="1">
      <c r="A179" s="105" t="s">
        <v>1595</v>
      </c>
      <c r="B179" s="83" t="s">
        <v>1596</v>
      </c>
      <c r="C179" s="84"/>
      <c r="D179" s="84"/>
      <c r="E179" s="85"/>
      <c r="F179" s="22">
        <f t="shared" si="8"/>
      </c>
    </row>
    <row r="180" spans="1:6" ht="30" customHeight="1" hidden="1">
      <c r="A180" s="105" t="s">
        <v>1597</v>
      </c>
      <c r="B180" s="83" t="s">
        <v>1598</v>
      </c>
      <c r="C180" s="84"/>
      <c r="D180" s="84"/>
      <c r="E180" s="85"/>
      <c r="F180" s="22">
        <f t="shared" si="8"/>
      </c>
    </row>
    <row r="181" spans="1:6" ht="30" customHeight="1" hidden="1">
      <c r="A181" s="105" t="s">
        <v>1599</v>
      </c>
      <c r="B181" s="83" t="s">
        <v>1600</v>
      </c>
      <c r="C181" s="84"/>
      <c r="D181" s="84"/>
      <c r="E181" s="85"/>
      <c r="F181" s="22">
        <f t="shared" si="8"/>
      </c>
    </row>
    <row r="182" spans="1:6" ht="30" customHeight="1" hidden="1">
      <c r="A182" s="105" t="s">
        <v>1601</v>
      </c>
      <c r="B182" s="83" t="s">
        <v>1602</v>
      </c>
      <c r="C182" s="84"/>
      <c r="D182" s="84"/>
      <c r="E182" s="85"/>
      <c r="F182" s="22">
        <f t="shared" si="8"/>
      </c>
    </row>
    <row r="183" spans="1:6" ht="30" customHeight="1" hidden="1">
      <c r="A183" s="105" t="s">
        <v>1603</v>
      </c>
      <c r="B183" s="83" t="s">
        <v>1598</v>
      </c>
      <c r="C183" s="84"/>
      <c r="D183" s="84"/>
      <c r="E183" s="85"/>
      <c r="F183" s="22">
        <f t="shared" si="8"/>
      </c>
    </row>
    <row r="184" spans="1:6" ht="30" customHeight="1" hidden="1">
      <c r="A184" s="105" t="s">
        <v>1604</v>
      </c>
      <c r="B184" s="83" t="s">
        <v>1605</v>
      </c>
      <c r="C184" s="84"/>
      <c r="D184" s="84"/>
      <c r="E184" s="85"/>
      <c r="F184" s="22">
        <f t="shared" si="8"/>
      </c>
    </row>
    <row r="185" spans="1:6" ht="30" customHeight="1" hidden="1">
      <c r="A185" s="105" t="s">
        <v>1606</v>
      </c>
      <c r="B185" s="83" t="s">
        <v>1607</v>
      </c>
      <c r="C185" s="84"/>
      <c r="D185" s="84"/>
      <c r="E185" s="85"/>
      <c r="F185" s="22">
        <f t="shared" si="8"/>
      </c>
    </row>
    <row r="186" spans="1:6" ht="30" customHeight="1" hidden="1">
      <c r="A186" s="105" t="s">
        <v>1608</v>
      </c>
      <c r="B186" s="83" t="s">
        <v>1609</v>
      </c>
      <c r="C186" s="84"/>
      <c r="D186" s="84"/>
      <c r="E186" s="85"/>
      <c r="F186" s="22">
        <f t="shared" si="8"/>
      </c>
    </row>
    <row r="187" spans="1:6" ht="30" customHeight="1" hidden="1">
      <c r="A187" s="105" t="s">
        <v>1610</v>
      </c>
      <c r="B187" s="83" t="s">
        <v>1611</v>
      </c>
      <c r="C187" s="84"/>
      <c r="D187" s="84"/>
      <c r="E187" s="85"/>
      <c r="F187" s="22">
        <f t="shared" si="8"/>
      </c>
    </row>
    <row r="188" spans="1:6" ht="30" customHeight="1" hidden="1">
      <c r="A188" s="105" t="s">
        <v>1612</v>
      </c>
      <c r="B188" s="83" t="s">
        <v>1613</v>
      </c>
      <c r="C188" s="84"/>
      <c r="D188" s="84"/>
      <c r="E188" s="85"/>
      <c r="F188" s="22">
        <f t="shared" si="8"/>
      </c>
    </row>
    <row r="189" spans="1:6" ht="30" customHeight="1" hidden="1">
      <c r="A189" s="105" t="s">
        <v>1614</v>
      </c>
      <c r="B189" s="83" t="s">
        <v>1615</v>
      </c>
      <c r="C189" s="84"/>
      <c r="D189" s="84"/>
      <c r="E189" s="85"/>
      <c r="F189" s="22">
        <f t="shared" si="8"/>
      </c>
    </row>
    <row r="190" spans="1:6" ht="30" customHeight="1" hidden="1">
      <c r="A190" s="105" t="s">
        <v>1616</v>
      </c>
      <c r="B190" s="83" t="s">
        <v>1617</v>
      </c>
      <c r="C190" s="84"/>
      <c r="D190" s="84"/>
      <c r="E190" s="85"/>
      <c r="F190" s="22">
        <f t="shared" si="8"/>
      </c>
    </row>
    <row r="191" spans="1:6" ht="30" customHeight="1" hidden="1">
      <c r="A191" s="105" t="s">
        <v>1618</v>
      </c>
      <c r="B191" s="83" t="s">
        <v>1619</v>
      </c>
      <c r="C191" s="84"/>
      <c r="D191" s="84"/>
      <c r="E191" s="85"/>
      <c r="F191" s="22">
        <f t="shared" si="8"/>
      </c>
    </row>
    <row r="192" spans="1:6" ht="30" customHeight="1" hidden="1">
      <c r="A192" s="105" t="s">
        <v>1620</v>
      </c>
      <c r="B192" s="83" t="s">
        <v>1621</v>
      </c>
      <c r="C192" s="84"/>
      <c r="D192" s="84"/>
      <c r="E192" s="85"/>
      <c r="F192" s="22">
        <f t="shared" si="8"/>
      </c>
    </row>
    <row r="193" spans="1:6" ht="30" customHeight="1" hidden="1">
      <c r="A193" s="105" t="s">
        <v>1622</v>
      </c>
      <c r="B193" s="83" t="s">
        <v>1623</v>
      </c>
      <c r="C193" s="84"/>
      <c r="D193" s="84"/>
      <c r="E193" s="85"/>
      <c r="F193" s="22">
        <f t="shared" si="8"/>
      </c>
    </row>
    <row r="194" spans="1:6" ht="30" customHeight="1" hidden="1">
      <c r="A194" s="105" t="s">
        <v>1624</v>
      </c>
      <c r="B194" s="83" t="s">
        <v>1625</v>
      </c>
      <c r="C194" s="84"/>
      <c r="D194" s="84"/>
      <c r="E194" s="85"/>
      <c r="F194" s="22">
        <f t="shared" si="8"/>
      </c>
    </row>
    <row r="195" spans="1:6" ht="30" customHeight="1" hidden="1">
      <c r="A195" s="105" t="s">
        <v>1626</v>
      </c>
      <c r="B195" s="83" t="s">
        <v>1627</v>
      </c>
      <c r="C195" s="84"/>
      <c r="D195" s="84"/>
      <c r="E195" s="85"/>
      <c r="F195" s="22">
        <f t="shared" si="8"/>
      </c>
    </row>
    <row r="196" spans="1:6" ht="30" customHeight="1" hidden="1">
      <c r="A196" s="105" t="s">
        <v>1628</v>
      </c>
      <c r="B196" s="83" t="s">
        <v>1629</v>
      </c>
      <c r="C196" s="84"/>
      <c r="D196" s="84"/>
      <c r="E196" s="85"/>
      <c r="F196" s="22">
        <f t="shared" si="8"/>
      </c>
    </row>
    <row r="197" spans="1:6" ht="30" customHeight="1" hidden="1">
      <c r="A197" s="105" t="s">
        <v>1630</v>
      </c>
      <c r="B197" s="83" t="s">
        <v>1631</v>
      </c>
      <c r="C197" s="84"/>
      <c r="D197" s="84"/>
      <c r="E197" s="85"/>
      <c r="F197" s="22">
        <f t="shared" si="8"/>
      </c>
    </row>
    <row r="198" spans="1:6" ht="30" customHeight="1" hidden="1">
      <c r="A198" s="105" t="s">
        <v>1632</v>
      </c>
      <c r="B198" s="83" t="s">
        <v>1633</v>
      </c>
      <c r="C198" s="84"/>
      <c r="D198" s="84"/>
      <c r="E198" s="85"/>
      <c r="F198" s="22">
        <f aca="true" t="shared" si="10" ref="F198:F261">IF(AND((D198-C198)&lt;&gt;0,C198&lt;&gt;0),(D198-C198)/C198*100,"")</f>
      </c>
    </row>
    <row r="199" spans="1:6" ht="30" customHeight="1" hidden="1">
      <c r="A199" s="105" t="s">
        <v>1634</v>
      </c>
      <c r="B199" s="83" t="s">
        <v>1635</v>
      </c>
      <c r="C199" s="84"/>
      <c r="D199" s="84"/>
      <c r="E199" s="85"/>
      <c r="F199" s="22">
        <f t="shared" si="10"/>
      </c>
    </row>
    <row r="200" spans="1:6" ht="30" customHeight="1" hidden="1">
      <c r="A200" s="105" t="s">
        <v>1636</v>
      </c>
      <c r="B200" s="83" t="s">
        <v>1637</v>
      </c>
      <c r="C200" s="84"/>
      <c r="D200" s="84"/>
      <c r="E200" s="85"/>
      <c r="F200" s="22">
        <f t="shared" si="10"/>
      </c>
    </row>
    <row r="201" spans="1:6" ht="30" customHeight="1" hidden="1">
      <c r="A201" s="105" t="s">
        <v>1638</v>
      </c>
      <c r="B201" s="83" t="s">
        <v>1639</v>
      </c>
      <c r="C201" s="84"/>
      <c r="D201" s="84"/>
      <c r="E201" s="85"/>
      <c r="F201" s="22">
        <f t="shared" si="10"/>
      </c>
    </row>
    <row r="202" spans="1:6" ht="30" customHeight="1" hidden="1">
      <c r="A202" s="105" t="s">
        <v>1640</v>
      </c>
      <c r="B202" s="83" t="s">
        <v>1641</v>
      </c>
      <c r="C202" s="84"/>
      <c r="D202" s="84"/>
      <c r="E202" s="85"/>
      <c r="F202" s="22">
        <f t="shared" si="10"/>
      </c>
    </row>
    <row r="203" spans="1:6" ht="30" customHeight="1" hidden="1">
      <c r="A203" s="105" t="s">
        <v>1642</v>
      </c>
      <c r="B203" s="83" t="s">
        <v>1643</v>
      </c>
      <c r="C203" s="84"/>
      <c r="D203" s="84"/>
      <c r="E203" s="85"/>
      <c r="F203" s="22">
        <f t="shared" si="10"/>
      </c>
    </row>
    <row r="204" spans="1:6" ht="30" customHeight="1" hidden="1">
      <c r="A204" s="105" t="s">
        <v>1644</v>
      </c>
      <c r="B204" s="83" t="s">
        <v>1645</v>
      </c>
      <c r="C204" s="84"/>
      <c r="D204" s="84"/>
      <c r="E204" s="85"/>
      <c r="F204" s="22">
        <f t="shared" si="10"/>
      </c>
    </row>
    <row r="205" spans="1:6" ht="30" customHeight="1" hidden="1">
      <c r="A205" s="105" t="s">
        <v>1646</v>
      </c>
      <c r="B205" s="83" t="s">
        <v>1647</v>
      </c>
      <c r="C205" s="84"/>
      <c r="D205" s="84"/>
      <c r="E205" s="85"/>
      <c r="F205" s="22">
        <f t="shared" si="10"/>
      </c>
    </row>
    <row r="206" spans="1:6" ht="30" customHeight="1" hidden="1">
      <c r="A206" s="105" t="s">
        <v>1648</v>
      </c>
      <c r="B206" s="83" t="s">
        <v>1649</v>
      </c>
      <c r="C206" s="84"/>
      <c r="D206" s="84"/>
      <c r="E206" s="85"/>
      <c r="F206" s="22">
        <f t="shared" si="10"/>
      </c>
    </row>
    <row r="207" spans="1:6" ht="30" customHeight="1" hidden="1">
      <c r="A207" s="105" t="s">
        <v>1650</v>
      </c>
      <c r="B207" s="83" t="s">
        <v>1651</v>
      </c>
      <c r="C207" s="84"/>
      <c r="D207" s="84"/>
      <c r="E207" s="85"/>
      <c r="F207" s="22">
        <f t="shared" si="10"/>
      </c>
    </row>
    <row r="208" spans="1:6" ht="30" customHeight="1" hidden="1">
      <c r="A208" s="105" t="s">
        <v>1652</v>
      </c>
      <c r="B208" s="83" t="s">
        <v>1653</v>
      </c>
      <c r="C208" s="84"/>
      <c r="D208" s="84"/>
      <c r="E208" s="85"/>
      <c r="F208" s="22">
        <f t="shared" si="10"/>
      </c>
    </row>
    <row r="209" spans="1:6" ht="30" customHeight="1" hidden="1">
      <c r="A209" s="105" t="s">
        <v>1654</v>
      </c>
      <c r="B209" s="83" t="s">
        <v>1655</v>
      </c>
      <c r="C209" s="84"/>
      <c r="D209" s="84"/>
      <c r="E209" s="85"/>
      <c r="F209" s="22">
        <f t="shared" si="10"/>
      </c>
    </row>
    <row r="210" spans="1:6" ht="30" customHeight="1" hidden="1">
      <c r="A210" s="105" t="s">
        <v>1656</v>
      </c>
      <c r="B210" s="83" t="s">
        <v>1657</v>
      </c>
      <c r="C210" s="84"/>
      <c r="D210" s="84"/>
      <c r="E210" s="85"/>
      <c r="F210" s="22">
        <f t="shared" si="10"/>
      </c>
    </row>
    <row r="211" spans="1:6" ht="30" customHeight="1" hidden="1">
      <c r="A211" s="105" t="s">
        <v>1658</v>
      </c>
      <c r="B211" s="83" t="s">
        <v>1659</v>
      </c>
      <c r="C211" s="84"/>
      <c r="D211" s="84"/>
      <c r="E211" s="85"/>
      <c r="F211" s="22">
        <f t="shared" si="10"/>
      </c>
    </row>
    <row r="212" spans="1:6" ht="30" customHeight="1" hidden="1">
      <c r="A212" s="105" t="s">
        <v>1660</v>
      </c>
      <c r="B212" s="83" t="s">
        <v>1661</v>
      </c>
      <c r="C212" s="84"/>
      <c r="D212" s="84"/>
      <c r="E212" s="85"/>
      <c r="F212" s="22">
        <f t="shared" si="10"/>
      </c>
    </row>
    <row r="213" spans="1:6" ht="30" customHeight="1" hidden="1">
      <c r="A213" s="105" t="s">
        <v>1662</v>
      </c>
      <c r="B213" s="83" t="s">
        <v>1663</v>
      </c>
      <c r="C213" s="84"/>
      <c r="D213" s="84"/>
      <c r="E213" s="85"/>
      <c r="F213" s="22">
        <f t="shared" si="10"/>
      </c>
    </row>
    <row r="214" spans="1:6" ht="30" customHeight="1" hidden="1">
      <c r="A214" s="105" t="s">
        <v>1664</v>
      </c>
      <c r="B214" s="83" t="s">
        <v>1665</v>
      </c>
      <c r="C214" s="84"/>
      <c r="D214" s="84"/>
      <c r="E214" s="85"/>
      <c r="F214" s="22">
        <f t="shared" si="10"/>
      </c>
    </row>
    <row r="215" spans="1:6" ht="30" customHeight="1" hidden="1">
      <c r="A215" s="105" t="s">
        <v>1666</v>
      </c>
      <c r="B215" s="83" t="s">
        <v>1667</v>
      </c>
      <c r="C215" s="84"/>
      <c r="D215" s="84"/>
      <c r="E215" s="85"/>
      <c r="F215" s="22">
        <f t="shared" si="10"/>
      </c>
    </row>
    <row r="216" spans="1:6" ht="30" customHeight="1" hidden="1">
      <c r="A216" s="105" t="s">
        <v>1668</v>
      </c>
      <c r="B216" s="83" t="s">
        <v>1669</v>
      </c>
      <c r="C216" s="84"/>
      <c r="D216" s="84"/>
      <c r="E216" s="85"/>
      <c r="F216" s="22">
        <f t="shared" si="10"/>
      </c>
    </row>
    <row r="217" spans="1:6" ht="30" customHeight="1" hidden="1">
      <c r="A217" s="105" t="s">
        <v>1670</v>
      </c>
      <c r="B217" s="83" t="s">
        <v>1671</v>
      </c>
      <c r="C217" s="84"/>
      <c r="D217" s="84"/>
      <c r="E217" s="85"/>
      <c r="F217" s="22">
        <f t="shared" si="10"/>
      </c>
    </row>
    <row r="218" spans="1:6" ht="30" customHeight="1" hidden="1">
      <c r="A218" s="105" t="s">
        <v>1672</v>
      </c>
      <c r="B218" s="83" t="s">
        <v>1594</v>
      </c>
      <c r="C218" s="84"/>
      <c r="D218" s="84"/>
      <c r="E218" s="85"/>
      <c r="F218" s="22">
        <f t="shared" si="10"/>
      </c>
    </row>
    <row r="219" spans="1:6" ht="30" customHeight="1" hidden="1">
      <c r="A219" s="105" t="s">
        <v>1673</v>
      </c>
      <c r="B219" s="83" t="s">
        <v>1674</v>
      </c>
      <c r="C219" s="84"/>
      <c r="D219" s="84"/>
      <c r="E219" s="85"/>
      <c r="F219" s="22">
        <f t="shared" si="10"/>
      </c>
    </row>
    <row r="220" spans="1:6" ht="30" customHeight="1" hidden="1">
      <c r="A220" s="105" t="s">
        <v>1675</v>
      </c>
      <c r="B220" s="83" t="s">
        <v>1676</v>
      </c>
      <c r="C220" s="84"/>
      <c r="D220" s="84"/>
      <c r="E220" s="85"/>
      <c r="F220" s="22">
        <f t="shared" si="10"/>
      </c>
    </row>
    <row r="221" spans="1:6" ht="30" customHeight="1" hidden="1">
      <c r="A221" s="105" t="s">
        <v>1677</v>
      </c>
      <c r="B221" s="83" t="s">
        <v>1594</v>
      </c>
      <c r="C221" s="84"/>
      <c r="D221" s="84"/>
      <c r="E221" s="85"/>
      <c r="F221" s="22">
        <f t="shared" si="10"/>
      </c>
    </row>
    <row r="222" spans="1:6" ht="30" customHeight="1" hidden="1">
      <c r="A222" s="105" t="s">
        <v>1678</v>
      </c>
      <c r="B222" s="83" t="s">
        <v>1679</v>
      </c>
      <c r="C222" s="84"/>
      <c r="D222" s="84"/>
      <c r="E222" s="85"/>
      <c r="F222" s="22">
        <f t="shared" si="10"/>
      </c>
    </row>
    <row r="223" spans="1:6" ht="30" customHeight="1" hidden="1">
      <c r="A223" s="105" t="s">
        <v>1680</v>
      </c>
      <c r="B223" s="83" t="s">
        <v>1681</v>
      </c>
      <c r="C223" s="84"/>
      <c r="D223" s="84"/>
      <c r="E223" s="85"/>
      <c r="F223" s="22">
        <f t="shared" si="10"/>
      </c>
    </row>
    <row r="224" spans="1:6" ht="30" customHeight="1" hidden="1">
      <c r="A224" s="105" t="s">
        <v>1682</v>
      </c>
      <c r="B224" s="83" t="s">
        <v>1683</v>
      </c>
      <c r="C224" s="84"/>
      <c r="D224" s="84"/>
      <c r="E224" s="85"/>
      <c r="F224" s="22">
        <f t="shared" si="10"/>
      </c>
    </row>
    <row r="225" spans="1:6" ht="30" customHeight="1" hidden="1">
      <c r="A225" s="105" t="s">
        <v>1684</v>
      </c>
      <c r="B225" s="83" t="s">
        <v>1613</v>
      </c>
      <c r="C225" s="84"/>
      <c r="D225" s="84"/>
      <c r="E225" s="85"/>
      <c r="F225" s="22">
        <f t="shared" si="10"/>
      </c>
    </row>
    <row r="226" spans="1:6" ht="30" customHeight="1" hidden="1">
      <c r="A226" s="105" t="s">
        <v>1685</v>
      </c>
      <c r="B226" s="83" t="s">
        <v>1617</v>
      </c>
      <c r="C226" s="84"/>
      <c r="D226" s="84"/>
      <c r="E226" s="85"/>
      <c r="F226" s="22">
        <f t="shared" si="10"/>
      </c>
    </row>
    <row r="227" spans="1:6" s="63" customFormat="1" ht="30" customHeight="1" hidden="1">
      <c r="A227" s="105" t="s">
        <v>1686</v>
      </c>
      <c r="B227" s="83" t="s">
        <v>1687</v>
      </c>
      <c r="C227" s="84"/>
      <c r="D227" s="84"/>
      <c r="E227" s="85"/>
      <c r="F227" s="22">
        <f t="shared" si="10"/>
      </c>
    </row>
    <row r="228" spans="1:6" s="63" customFormat="1" ht="30.75" customHeight="1" hidden="1">
      <c r="A228" s="105" t="s">
        <v>1688</v>
      </c>
      <c r="B228" s="83" t="s">
        <v>1689</v>
      </c>
      <c r="C228" s="84"/>
      <c r="D228" s="84"/>
      <c r="E228" s="85"/>
      <c r="F228" s="22">
        <f t="shared" si="10"/>
      </c>
    </row>
    <row r="229" spans="1:6" ht="30.75" customHeight="1" hidden="1">
      <c r="A229" s="105" t="s">
        <v>1690</v>
      </c>
      <c r="B229" s="83" t="s">
        <v>1691</v>
      </c>
      <c r="C229" s="84"/>
      <c r="D229" s="84"/>
      <c r="E229" s="85"/>
      <c r="F229" s="22">
        <f t="shared" si="10"/>
      </c>
    </row>
    <row r="230" spans="1:6" ht="30.75" customHeight="1" hidden="1">
      <c r="A230" s="105" t="s">
        <v>1692</v>
      </c>
      <c r="B230" s="83" t="s">
        <v>1693</v>
      </c>
      <c r="C230" s="84"/>
      <c r="D230" s="84"/>
      <c r="E230" s="85"/>
      <c r="F230" s="22">
        <f t="shared" si="10"/>
      </c>
    </row>
    <row r="231" spans="1:6" ht="30.75" customHeight="1" hidden="1">
      <c r="A231" s="105" t="s">
        <v>1694</v>
      </c>
      <c r="B231" s="83" t="s">
        <v>1695</v>
      </c>
      <c r="C231" s="84"/>
      <c r="D231" s="84"/>
      <c r="E231" s="85"/>
      <c r="F231" s="22">
        <f t="shared" si="10"/>
      </c>
    </row>
    <row r="232" spans="1:6" ht="30.75" customHeight="1">
      <c r="A232" s="105" t="s">
        <v>1696</v>
      </c>
      <c r="B232" s="83" t="s">
        <v>1697</v>
      </c>
      <c r="C232" s="84">
        <f>SUM(C234:C237,C246)</f>
        <v>25822</v>
      </c>
      <c r="D232" s="84">
        <f>SUM(D234:D237,D246)</f>
        <v>943</v>
      </c>
      <c r="E232" s="85">
        <f aca="true" t="shared" si="11" ref="E232:E235">D232-C232</f>
        <v>-24879</v>
      </c>
      <c r="F232" s="22">
        <f t="shared" si="10"/>
        <v>-96.348075284641</v>
      </c>
    </row>
    <row r="233" spans="1:6" ht="30.75" customHeight="1">
      <c r="A233" s="105" t="s">
        <v>1698</v>
      </c>
      <c r="B233" s="83" t="s">
        <v>1699</v>
      </c>
      <c r="C233" s="84">
        <f>SUM(C234:C236)</f>
        <v>24900</v>
      </c>
      <c r="D233" s="84"/>
      <c r="E233" s="85">
        <f t="shared" si="11"/>
        <v>-24900</v>
      </c>
      <c r="F233" s="22">
        <f t="shared" si="10"/>
        <v>-100</v>
      </c>
    </row>
    <row r="234" spans="1:6" ht="30.75" customHeight="1" hidden="1">
      <c r="A234" s="105" t="s">
        <v>1700</v>
      </c>
      <c r="B234" s="83" t="s">
        <v>1701</v>
      </c>
      <c r="C234" s="84"/>
      <c r="D234" s="84"/>
      <c r="E234" s="85"/>
      <c r="F234" s="22">
        <f t="shared" si="10"/>
      </c>
    </row>
    <row r="235" spans="1:6" ht="30.75" customHeight="1">
      <c r="A235" s="105" t="s">
        <v>1702</v>
      </c>
      <c r="B235" s="83" t="s">
        <v>1703</v>
      </c>
      <c r="C235" s="84">
        <v>24900</v>
      </c>
      <c r="D235" s="84"/>
      <c r="E235" s="85">
        <f t="shared" si="11"/>
        <v>-24900</v>
      </c>
      <c r="F235" s="22">
        <f t="shared" si="10"/>
        <v>-100</v>
      </c>
    </row>
    <row r="236" spans="1:6" ht="30.75" customHeight="1" hidden="1">
      <c r="A236" s="105" t="s">
        <v>1704</v>
      </c>
      <c r="B236" s="83" t="s">
        <v>1705</v>
      </c>
      <c r="C236" s="84"/>
      <c r="D236" s="84"/>
      <c r="E236" s="85"/>
      <c r="F236" s="22">
        <f t="shared" si="10"/>
      </c>
    </row>
    <row r="237" spans="1:6" ht="30.75" customHeight="1">
      <c r="A237" s="105" t="s">
        <v>1706</v>
      </c>
      <c r="B237" s="83" t="s">
        <v>1707</v>
      </c>
      <c r="C237" s="84">
        <f>SUM(C238:C245)</f>
        <v>5</v>
      </c>
      <c r="D237" s="84">
        <f>SUM(D238:D245)</f>
        <v>5</v>
      </c>
      <c r="E237" s="85">
        <f>D237-C237</f>
        <v>0</v>
      </c>
      <c r="F237" s="22">
        <f t="shared" si="10"/>
      </c>
    </row>
    <row r="238" spans="1:6" ht="30.75" customHeight="1" hidden="1">
      <c r="A238" s="105" t="s">
        <v>1708</v>
      </c>
      <c r="B238" s="83" t="s">
        <v>1709</v>
      </c>
      <c r="C238" s="84"/>
      <c r="D238" s="84"/>
      <c r="E238" s="85"/>
      <c r="F238" s="22">
        <f t="shared" si="10"/>
      </c>
    </row>
    <row r="239" spans="1:6" ht="30.75" customHeight="1" hidden="1">
      <c r="A239" s="105" t="s">
        <v>1710</v>
      </c>
      <c r="B239" s="83" t="s">
        <v>1711</v>
      </c>
      <c r="C239" s="84"/>
      <c r="D239" s="84"/>
      <c r="E239" s="85"/>
      <c r="F239" s="22">
        <f t="shared" si="10"/>
      </c>
    </row>
    <row r="240" spans="1:6" ht="30.75" customHeight="1">
      <c r="A240" s="105" t="s">
        <v>1712</v>
      </c>
      <c r="B240" s="83" t="s">
        <v>1713</v>
      </c>
      <c r="C240" s="84">
        <v>5</v>
      </c>
      <c r="D240" s="84">
        <v>5</v>
      </c>
      <c r="E240" s="85">
        <f>D240-C240</f>
        <v>0</v>
      </c>
      <c r="F240" s="22">
        <f t="shared" si="10"/>
      </c>
    </row>
    <row r="241" spans="1:6" ht="30.75" customHeight="1" hidden="1">
      <c r="A241" s="105" t="s">
        <v>1714</v>
      </c>
      <c r="B241" s="83" t="s">
        <v>1715</v>
      </c>
      <c r="C241" s="84"/>
      <c r="D241" s="84"/>
      <c r="E241" s="85"/>
      <c r="F241" s="22">
        <f t="shared" si="10"/>
      </c>
    </row>
    <row r="242" spans="1:6" ht="30.75" customHeight="1" hidden="1">
      <c r="A242" s="105" t="s">
        <v>1716</v>
      </c>
      <c r="B242" s="83" t="s">
        <v>1717</v>
      </c>
      <c r="C242" s="84"/>
      <c r="D242" s="84"/>
      <c r="E242" s="85"/>
      <c r="F242" s="22">
        <f t="shared" si="10"/>
      </c>
    </row>
    <row r="243" spans="1:6" ht="30.75" customHeight="1" hidden="1">
      <c r="A243" s="105" t="s">
        <v>1718</v>
      </c>
      <c r="B243" s="83" t="s">
        <v>1719</v>
      </c>
      <c r="C243" s="84"/>
      <c r="D243" s="84"/>
      <c r="E243" s="85"/>
      <c r="F243" s="22">
        <f t="shared" si="10"/>
      </c>
    </row>
    <row r="244" spans="1:6" ht="30.75" customHeight="1" hidden="1">
      <c r="A244" s="105" t="s">
        <v>1720</v>
      </c>
      <c r="B244" s="83" t="s">
        <v>1721</v>
      </c>
      <c r="C244" s="84"/>
      <c r="D244" s="84"/>
      <c r="E244" s="85"/>
      <c r="F244" s="22">
        <f t="shared" si="10"/>
      </c>
    </row>
    <row r="245" spans="1:6" ht="30.75" customHeight="1" hidden="1">
      <c r="A245" s="105" t="s">
        <v>1722</v>
      </c>
      <c r="B245" s="83" t="s">
        <v>1723</v>
      </c>
      <c r="C245" s="84"/>
      <c r="D245" s="84"/>
      <c r="E245" s="85"/>
      <c r="F245" s="22">
        <f t="shared" si="10"/>
      </c>
    </row>
    <row r="246" spans="1:6" ht="29.25" customHeight="1">
      <c r="A246" s="105" t="s">
        <v>1724</v>
      </c>
      <c r="B246" s="83" t="s">
        <v>1725</v>
      </c>
      <c r="C246" s="84">
        <v>917</v>
      </c>
      <c r="D246" s="84">
        <f>SUM(D247:D257)</f>
        <v>938</v>
      </c>
      <c r="E246" s="85">
        <f aca="true" t="shared" si="12" ref="E244:E250">D246-C246</f>
        <v>21</v>
      </c>
      <c r="F246" s="22">
        <f t="shared" si="10"/>
        <v>2.2900763358778624</v>
      </c>
    </row>
    <row r="247" spans="1:6" ht="29.25" customHeight="1" hidden="1">
      <c r="A247" s="106">
        <v>2296001</v>
      </c>
      <c r="B247" s="83" t="s">
        <v>1726</v>
      </c>
      <c r="C247" s="84"/>
      <c r="D247" s="84"/>
      <c r="E247" s="85"/>
      <c r="F247" s="22">
        <f t="shared" si="10"/>
      </c>
    </row>
    <row r="248" spans="1:6" ht="29.25" customHeight="1">
      <c r="A248" s="105" t="s">
        <v>1727</v>
      </c>
      <c r="B248" s="83" t="s">
        <v>1728</v>
      </c>
      <c r="C248" s="84">
        <v>528</v>
      </c>
      <c r="D248" s="84">
        <v>530</v>
      </c>
      <c r="E248" s="85">
        <f t="shared" si="12"/>
        <v>2</v>
      </c>
      <c r="F248" s="22">
        <f t="shared" si="10"/>
        <v>0.3787878787878788</v>
      </c>
    </row>
    <row r="249" spans="1:6" ht="30.75" customHeight="1">
      <c r="A249" s="105" t="s">
        <v>1729</v>
      </c>
      <c r="B249" s="83" t="s">
        <v>1730</v>
      </c>
      <c r="C249" s="84">
        <v>71</v>
      </c>
      <c r="D249" s="84">
        <v>75</v>
      </c>
      <c r="E249" s="85">
        <f t="shared" si="12"/>
        <v>4</v>
      </c>
      <c r="F249" s="22">
        <f t="shared" si="10"/>
        <v>5.633802816901409</v>
      </c>
    </row>
    <row r="250" spans="1:6" ht="30.75" customHeight="1">
      <c r="A250" s="105" t="s">
        <v>1731</v>
      </c>
      <c r="B250" s="83" t="s">
        <v>1732</v>
      </c>
      <c r="C250" s="84">
        <v>11</v>
      </c>
      <c r="D250" s="84">
        <v>15</v>
      </c>
      <c r="E250" s="85">
        <f t="shared" si="12"/>
        <v>4</v>
      </c>
      <c r="F250" s="22">
        <f t="shared" si="10"/>
        <v>36.36363636363637</v>
      </c>
    </row>
    <row r="251" spans="1:6" ht="30.75" customHeight="1" hidden="1">
      <c r="A251" s="105" t="s">
        <v>1733</v>
      </c>
      <c r="B251" s="83" t="s">
        <v>1734</v>
      </c>
      <c r="C251" s="84"/>
      <c r="D251" s="84"/>
      <c r="E251" s="85"/>
      <c r="F251" s="22">
        <f t="shared" si="10"/>
      </c>
    </row>
    <row r="252" spans="1:6" ht="30.75" customHeight="1">
      <c r="A252" s="105" t="s">
        <v>1735</v>
      </c>
      <c r="B252" s="83" t="s">
        <v>1736</v>
      </c>
      <c r="C252" s="84">
        <v>43</v>
      </c>
      <c r="D252" s="84">
        <v>45</v>
      </c>
      <c r="E252" s="85">
        <f aca="true" t="shared" si="13" ref="E252:E258">D252-C252</f>
        <v>2</v>
      </c>
      <c r="F252" s="22">
        <f t="shared" si="10"/>
        <v>4.651162790697675</v>
      </c>
    </row>
    <row r="253" spans="1:6" ht="30.75" customHeight="1">
      <c r="A253" s="105" t="s">
        <v>1737</v>
      </c>
      <c r="B253" s="83" t="s">
        <v>1738</v>
      </c>
      <c r="C253" s="84">
        <v>6</v>
      </c>
      <c r="D253" s="84">
        <v>8</v>
      </c>
      <c r="E253" s="85"/>
      <c r="F253" s="22">
        <f t="shared" si="10"/>
        <v>33.33333333333333</v>
      </c>
    </row>
    <row r="254" spans="1:6" ht="30.75" customHeight="1" hidden="1">
      <c r="A254" s="105" t="s">
        <v>1739</v>
      </c>
      <c r="B254" s="83" t="s">
        <v>1740</v>
      </c>
      <c r="C254" s="84"/>
      <c r="D254" s="84"/>
      <c r="E254" s="85"/>
      <c r="F254" s="22">
        <f t="shared" si="10"/>
      </c>
    </row>
    <row r="255" spans="1:6" ht="30.75" customHeight="1" hidden="1">
      <c r="A255" s="105" t="s">
        <v>1741</v>
      </c>
      <c r="B255" s="83" t="s">
        <v>1742</v>
      </c>
      <c r="C255" s="84"/>
      <c r="D255" s="84"/>
      <c r="E255" s="85"/>
      <c r="F255" s="22">
        <f t="shared" si="10"/>
      </c>
    </row>
    <row r="256" spans="1:6" ht="30.75" customHeight="1">
      <c r="A256" s="105" t="s">
        <v>1743</v>
      </c>
      <c r="B256" s="83" t="s">
        <v>1744</v>
      </c>
      <c r="C256" s="84">
        <v>70</v>
      </c>
      <c r="D256" s="84">
        <v>75</v>
      </c>
      <c r="E256" s="85"/>
      <c r="F256" s="22">
        <f t="shared" si="10"/>
        <v>7.142857142857142</v>
      </c>
    </row>
    <row r="257" spans="1:6" ht="30.75" customHeight="1">
      <c r="A257" s="105" t="s">
        <v>1745</v>
      </c>
      <c r="B257" s="83" t="s">
        <v>1746</v>
      </c>
      <c r="C257" s="84">
        <v>188</v>
      </c>
      <c r="D257" s="84">
        <v>190</v>
      </c>
      <c r="E257" s="85">
        <f t="shared" si="13"/>
        <v>2</v>
      </c>
      <c r="F257" s="22">
        <f t="shared" si="10"/>
        <v>1.0638297872340425</v>
      </c>
    </row>
    <row r="258" spans="1:6" ht="30.75" customHeight="1">
      <c r="A258" s="105" t="s">
        <v>1747</v>
      </c>
      <c r="B258" s="83" t="s">
        <v>1748</v>
      </c>
      <c r="C258" s="84">
        <f>SUM(C259:C274)</f>
        <v>2578</v>
      </c>
      <c r="D258" s="84">
        <f>SUM(D259:D274)</f>
        <v>5008</v>
      </c>
      <c r="E258" s="85">
        <f t="shared" si="13"/>
        <v>2430</v>
      </c>
      <c r="F258" s="22">
        <f t="shared" si="10"/>
        <v>94.25911559348333</v>
      </c>
    </row>
    <row r="259" spans="1:6" ht="30.75" customHeight="1" hidden="1">
      <c r="A259" s="105" t="s">
        <v>1749</v>
      </c>
      <c r="B259" s="83" t="s">
        <v>1750</v>
      </c>
      <c r="C259" s="84"/>
      <c r="D259" s="84"/>
      <c r="E259" s="85"/>
      <c r="F259" s="22">
        <f t="shared" si="10"/>
      </c>
    </row>
    <row r="260" spans="1:6" ht="30.75" customHeight="1" hidden="1">
      <c r="A260" s="105" t="s">
        <v>1751</v>
      </c>
      <c r="B260" s="83" t="s">
        <v>1752</v>
      </c>
      <c r="C260" s="84"/>
      <c r="D260" s="84"/>
      <c r="E260" s="85"/>
      <c r="F260" s="22">
        <f t="shared" si="10"/>
      </c>
    </row>
    <row r="261" spans="1:6" ht="30.75" customHeight="1" hidden="1">
      <c r="A261" s="105" t="s">
        <v>1753</v>
      </c>
      <c r="B261" s="83" t="s">
        <v>1754</v>
      </c>
      <c r="C261" s="84"/>
      <c r="D261" s="84"/>
      <c r="E261" s="85"/>
      <c r="F261" s="22">
        <f t="shared" si="10"/>
      </c>
    </row>
    <row r="262" spans="1:6" ht="30.75" customHeight="1">
      <c r="A262" s="105" t="s">
        <v>1755</v>
      </c>
      <c r="B262" s="83" t="s">
        <v>1756</v>
      </c>
      <c r="C262" s="84">
        <v>2355</v>
      </c>
      <c r="D262" s="84">
        <v>3573</v>
      </c>
      <c r="E262" s="85">
        <f>D262-C262</f>
        <v>1218</v>
      </c>
      <c r="F262" s="22">
        <f aca="true" t="shared" si="14" ref="F262:F325">IF(AND((D262-C262)&lt;&gt;0,C262&lt;&gt;0),(D262-C262)/C262*100,"")</f>
        <v>51.71974522292994</v>
      </c>
    </row>
    <row r="263" spans="1:6" ht="30.75" customHeight="1" hidden="1">
      <c r="A263" s="105" t="s">
        <v>1757</v>
      </c>
      <c r="B263" s="83" t="s">
        <v>1758</v>
      </c>
      <c r="C263" s="84"/>
      <c r="D263" s="84"/>
      <c r="E263" s="85"/>
      <c r="F263" s="22">
        <f t="shared" si="14"/>
      </c>
    </row>
    <row r="264" spans="1:6" ht="30.75" customHeight="1" hidden="1">
      <c r="A264" s="105" t="s">
        <v>1759</v>
      </c>
      <c r="B264" s="83" t="s">
        <v>1760</v>
      </c>
      <c r="C264" s="84"/>
      <c r="D264" s="84"/>
      <c r="E264" s="85"/>
      <c r="F264" s="22">
        <f t="shared" si="14"/>
      </c>
    </row>
    <row r="265" spans="1:6" ht="30.75" customHeight="1" hidden="1">
      <c r="A265" s="105" t="s">
        <v>1761</v>
      </c>
      <c r="B265" s="83" t="s">
        <v>1762</v>
      </c>
      <c r="C265" s="84"/>
      <c r="D265" s="84"/>
      <c r="E265" s="85"/>
      <c r="F265" s="22">
        <f t="shared" si="14"/>
      </c>
    </row>
    <row r="266" spans="1:6" ht="30.75" customHeight="1" hidden="1">
      <c r="A266" s="105" t="s">
        <v>1763</v>
      </c>
      <c r="B266" s="83" t="s">
        <v>1764</v>
      </c>
      <c r="C266" s="84"/>
      <c r="D266" s="84"/>
      <c r="E266" s="85"/>
      <c r="F266" s="22">
        <f t="shared" si="14"/>
      </c>
    </row>
    <row r="267" spans="1:6" ht="30.75" customHeight="1" hidden="1">
      <c r="A267" s="105" t="s">
        <v>1765</v>
      </c>
      <c r="B267" s="83" t="s">
        <v>1766</v>
      </c>
      <c r="C267" s="84"/>
      <c r="D267" s="84"/>
      <c r="E267" s="85"/>
      <c r="F267" s="22">
        <f t="shared" si="14"/>
      </c>
    </row>
    <row r="268" spans="1:6" ht="30.75" customHeight="1" hidden="1">
      <c r="A268" s="105" t="s">
        <v>1767</v>
      </c>
      <c r="B268" s="83" t="s">
        <v>1768</v>
      </c>
      <c r="C268" s="84"/>
      <c r="D268" s="84"/>
      <c r="E268" s="85"/>
      <c r="F268" s="22">
        <f t="shared" si="14"/>
      </c>
    </row>
    <row r="269" spans="1:6" ht="30.75" customHeight="1" hidden="1">
      <c r="A269" s="105" t="s">
        <v>1769</v>
      </c>
      <c r="B269" s="83" t="s">
        <v>1770</v>
      </c>
      <c r="C269" s="84"/>
      <c r="D269" s="84"/>
      <c r="E269" s="85"/>
      <c r="F269" s="22">
        <f t="shared" si="14"/>
      </c>
    </row>
    <row r="270" spans="1:6" ht="30.75" customHeight="1" hidden="1">
      <c r="A270" s="105" t="s">
        <v>1771</v>
      </c>
      <c r="B270" s="83" t="s">
        <v>1772</v>
      </c>
      <c r="C270" s="84"/>
      <c r="D270" s="84"/>
      <c r="E270" s="85"/>
      <c r="F270" s="22">
        <f t="shared" si="14"/>
      </c>
    </row>
    <row r="271" spans="1:6" ht="30.75" customHeight="1" hidden="1">
      <c r="A271" s="105" t="s">
        <v>1773</v>
      </c>
      <c r="B271" s="83" t="s">
        <v>1774</v>
      </c>
      <c r="C271" s="84"/>
      <c r="D271" s="84"/>
      <c r="E271" s="85"/>
      <c r="F271" s="22">
        <f t="shared" si="14"/>
      </c>
    </row>
    <row r="272" spans="1:6" ht="30.75" customHeight="1" hidden="1">
      <c r="A272" s="105" t="s">
        <v>1775</v>
      </c>
      <c r="B272" s="83" t="s">
        <v>1776</v>
      </c>
      <c r="C272" s="84"/>
      <c r="D272" s="84"/>
      <c r="E272" s="85"/>
      <c r="F272" s="22">
        <f t="shared" si="14"/>
      </c>
    </row>
    <row r="273" spans="1:6" ht="30.75" customHeight="1">
      <c r="A273" s="105" t="s">
        <v>1777</v>
      </c>
      <c r="B273" s="83" t="s">
        <v>1778</v>
      </c>
      <c r="C273" s="107">
        <v>223</v>
      </c>
      <c r="D273" s="84">
        <v>1435</v>
      </c>
      <c r="E273" s="85">
        <f aca="true" t="shared" si="15" ref="E273:E276">D273-C273</f>
        <v>1212</v>
      </c>
      <c r="F273" s="22">
        <f t="shared" si="14"/>
        <v>543.4977578475336</v>
      </c>
    </row>
    <row r="274" spans="1:6" ht="30.75" customHeight="1" hidden="1">
      <c r="A274" s="105" t="s">
        <v>1779</v>
      </c>
      <c r="B274" s="83" t="s">
        <v>1780</v>
      </c>
      <c r="C274" s="84"/>
      <c r="D274" s="84"/>
      <c r="E274" s="85"/>
      <c r="F274" s="22">
        <f t="shared" si="14"/>
      </c>
    </row>
    <row r="275" spans="1:6" ht="32.25" customHeight="1">
      <c r="A275" s="105" t="s">
        <v>1781</v>
      </c>
      <c r="B275" s="83" t="s">
        <v>1782</v>
      </c>
      <c r="C275" s="84">
        <f>C276</f>
        <v>31</v>
      </c>
      <c r="D275" s="84">
        <f>D276</f>
        <v>38</v>
      </c>
      <c r="E275" s="85">
        <f t="shared" si="15"/>
        <v>7</v>
      </c>
      <c r="F275" s="22">
        <f t="shared" si="14"/>
        <v>22.58064516129032</v>
      </c>
    </row>
    <row r="276" spans="1:6" ht="32.25" customHeight="1">
      <c r="A276" s="106">
        <v>23304</v>
      </c>
      <c r="B276" s="83" t="s">
        <v>1783</v>
      </c>
      <c r="C276" s="84">
        <f>SUM(C277:C292)</f>
        <v>31</v>
      </c>
      <c r="D276" s="84">
        <f>SUM(D277:D292)</f>
        <v>38</v>
      </c>
      <c r="E276" s="85">
        <f t="shared" si="15"/>
        <v>7</v>
      </c>
      <c r="F276" s="22">
        <f t="shared" si="14"/>
        <v>22.58064516129032</v>
      </c>
    </row>
    <row r="277" spans="1:6" ht="32.25" customHeight="1" hidden="1">
      <c r="A277" s="105" t="s">
        <v>1784</v>
      </c>
      <c r="B277" s="83" t="s">
        <v>1785</v>
      </c>
      <c r="C277" s="84"/>
      <c r="D277" s="84"/>
      <c r="E277" s="85"/>
      <c r="F277" s="22">
        <f t="shared" si="14"/>
      </c>
    </row>
    <row r="278" spans="1:6" ht="30.75" customHeight="1" hidden="1">
      <c r="A278" s="105" t="s">
        <v>1786</v>
      </c>
      <c r="B278" s="83" t="s">
        <v>1787</v>
      </c>
      <c r="C278" s="84"/>
      <c r="D278" s="84"/>
      <c r="E278" s="85"/>
      <c r="F278" s="22">
        <f t="shared" si="14"/>
      </c>
    </row>
    <row r="279" spans="1:6" ht="30.75" customHeight="1" hidden="1">
      <c r="A279" s="105" t="s">
        <v>1788</v>
      </c>
      <c r="B279" s="83" t="s">
        <v>1789</v>
      </c>
      <c r="C279" s="84"/>
      <c r="D279" s="84"/>
      <c r="E279" s="85"/>
      <c r="F279" s="22">
        <f t="shared" si="14"/>
      </c>
    </row>
    <row r="280" spans="1:6" ht="30.75" customHeight="1">
      <c r="A280" s="105" t="s">
        <v>1790</v>
      </c>
      <c r="B280" s="83" t="s">
        <v>1791</v>
      </c>
      <c r="C280" s="84">
        <v>6</v>
      </c>
      <c r="D280" s="84">
        <v>8</v>
      </c>
      <c r="E280" s="85">
        <f>D280-C280</f>
        <v>2</v>
      </c>
      <c r="F280" s="22">
        <f t="shared" si="14"/>
        <v>33.33333333333333</v>
      </c>
    </row>
    <row r="281" spans="1:6" ht="30.75" customHeight="1" hidden="1">
      <c r="A281" s="105" t="s">
        <v>1792</v>
      </c>
      <c r="B281" s="83" t="s">
        <v>1793</v>
      </c>
      <c r="C281" s="84"/>
      <c r="D281" s="84"/>
      <c r="E281" s="85"/>
      <c r="F281" s="22">
        <f t="shared" si="14"/>
      </c>
    </row>
    <row r="282" spans="1:6" ht="30.75" customHeight="1" hidden="1">
      <c r="A282" s="105" t="s">
        <v>1794</v>
      </c>
      <c r="B282" s="83" t="s">
        <v>1795</v>
      </c>
      <c r="C282" s="84"/>
      <c r="D282" s="84"/>
      <c r="E282" s="85"/>
      <c r="F282" s="22">
        <f t="shared" si="14"/>
      </c>
    </row>
    <row r="283" spans="1:6" ht="30.75" customHeight="1" hidden="1">
      <c r="A283" s="105" t="s">
        <v>1796</v>
      </c>
      <c r="B283" s="83" t="s">
        <v>1797</v>
      </c>
      <c r="C283" s="84"/>
      <c r="D283" s="84"/>
      <c r="E283" s="85"/>
      <c r="F283" s="22">
        <f t="shared" si="14"/>
      </c>
    </row>
    <row r="284" spans="1:6" ht="30.75" customHeight="1" hidden="1">
      <c r="A284" s="105" t="s">
        <v>1798</v>
      </c>
      <c r="B284" s="83" t="s">
        <v>1799</v>
      </c>
      <c r="C284" s="84"/>
      <c r="D284" s="84"/>
      <c r="E284" s="85"/>
      <c r="F284" s="22">
        <f t="shared" si="14"/>
      </c>
    </row>
    <row r="285" spans="1:6" ht="30.75" customHeight="1" hidden="1">
      <c r="A285" s="105" t="s">
        <v>1800</v>
      </c>
      <c r="B285" s="83" t="s">
        <v>1801</v>
      </c>
      <c r="C285" s="84"/>
      <c r="D285" s="84"/>
      <c r="E285" s="85"/>
      <c r="F285" s="22">
        <f t="shared" si="14"/>
      </c>
    </row>
    <row r="286" spans="1:6" ht="30.75" customHeight="1" hidden="1">
      <c r="A286" s="105" t="s">
        <v>1802</v>
      </c>
      <c r="B286" s="83" t="s">
        <v>1803</v>
      </c>
      <c r="C286" s="84"/>
      <c r="D286" s="84"/>
      <c r="E286" s="85"/>
      <c r="F286" s="22">
        <f t="shared" si="14"/>
      </c>
    </row>
    <row r="287" spans="1:6" ht="30.75" customHeight="1" hidden="1">
      <c r="A287" s="105" t="s">
        <v>1804</v>
      </c>
      <c r="B287" s="83" t="s">
        <v>1805</v>
      </c>
      <c r="C287" s="84"/>
      <c r="D287" s="84"/>
      <c r="E287" s="85"/>
      <c r="F287" s="22">
        <f t="shared" si="14"/>
      </c>
    </row>
    <row r="288" spans="1:6" ht="30.75" customHeight="1" hidden="1">
      <c r="A288" s="105" t="s">
        <v>1806</v>
      </c>
      <c r="B288" s="83" t="s">
        <v>1807</v>
      </c>
      <c r="C288" s="84"/>
      <c r="D288" s="84"/>
      <c r="E288" s="85"/>
      <c r="F288" s="22">
        <f t="shared" si="14"/>
      </c>
    </row>
    <row r="289" spans="1:6" ht="30.75" customHeight="1" hidden="1">
      <c r="A289" s="105" t="s">
        <v>1808</v>
      </c>
      <c r="B289" s="83" t="s">
        <v>1809</v>
      </c>
      <c r="C289" s="84"/>
      <c r="D289" s="84"/>
      <c r="E289" s="85"/>
      <c r="F289" s="22">
        <f t="shared" si="14"/>
      </c>
    </row>
    <row r="290" spans="1:6" ht="30.75" customHeight="1" hidden="1">
      <c r="A290" s="105" t="s">
        <v>1810</v>
      </c>
      <c r="B290" s="83" t="s">
        <v>1811</v>
      </c>
      <c r="C290" s="84"/>
      <c r="D290" s="84"/>
      <c r="E290" s="85"/>
      <c r="F290" s="22">
        <f t="shared" si="14"/>
      </c>
    </row>
    <row r="291" spans="1:6" ht="30.75" customHeight="1">
      <c r="A291" s="105" t="s">
        <v>2336</v>
      </c>
      <c r="B291" s="83" t="s">
        <v>1812</v>
      </c>
      <c r="C291" s="84">
        <v>25</v>
      </c>
      <c r="D291" s="84">
        <v>30</v>
      </c>
      <c r="E291" s="85">
        <f>D291-C291</f>
        <v>5</v>
      </c>
      <c r="F291" s="22">
        <f t="shared" si="14"/>
        <v>20</v>
      </c>
    </row>
    <row r="292" spans="1:6" ht="30" customHeight="1" hidden="1">
      <c r="A292" s="105" t="s">
        <v>1813</v>
      </c>
      <c r="B292" s="83" t="s">
        <v>1814</v>
      </c>
      <c r="C292" s="84"/>
      <c r="D292" s="84"/>
      <c r="E292" s="85"/>
      <c r="F292" s="22">
        <f t="shared" si="14"/>
      </c>
    </row>
    <row r="293" spans="1:6" ht="30" customHeight="1" hidden="1">
      <c r="A293" s="108" t="s">
        <v>1815</v>
      </c>
      <c r="B293" s="83" t="s">
        <v>1816</v>
      </c>
      <c r="C293" s="84">
        <f>SUM(C294,C307)</f>
        <v>0</v>
      </c>
      <c r="D293" s="84">
        <f>SUM(D294,D307)</f>
        <v>0</v>
      </c>
      <c r="E293" s="85"/>
      <c r="F293" s="22">
        <f t="shared" si="14"/>
      </c>
    </row>
    <row r="294" spans="1:6" ht="30" customHeight="1" hidden="1">
      <c r="A294" s="108" t="s">
        <v>1817</v>
      </c>
      <c r="B294" s="83" t="s">
        <v>1818</v>
      </c>
      <c r="C294" s="84"/>
      <c r="D294" s="84"/>
      <c r="E294" s="85"/>
      <c r="F294" s="22">
        <f t="shared" si="14"/>
      </c>
    </row>
    <row r="295" spans="1:6" ht="30" customHeight="1" hidden="1">
      <c r="A295" s="108" t="s">
        <v>1819</v>
      </c>
      <c r="B295" s="83" t="s">
        <v>1820</v>
      </c>
      <c r="C295" s="84"/>
      <c r="D295" s="84"/>
      <c r="E295" s="85"/>
      <c r="F295" s="22">
        <f t="shared" si="14"/>
      </c>
    </row>
    <row r="296" spans="1:6" ht="30" customHeight="1" hidden="1">
      <c r="A296" s="108" t="s">
        <v>1821</v>
      </c>
      <c r="B296" s="83" t="s">
        <v>1822</v>
      </c>
      <c r="C296" s="84"/>
      <c r="D296" s="84"/>
      <c r="E296" s="85"/>
      <c r="F296" s="22">
        <f t="shared" si="14"/>
      </c>
    </row>
    <row r="297" spans="1:6" ht="30" customHeight="1" hidden="1">
      <c r="A297" s="108" t="s">
        <v>1823</v>
      </c>
      <c r="B297" s="83" t="s">
        <v>1824</v>
      </c>
      <c r="C297" s="84"/>
      <c r="D297" s="84"/>
      <c r="E297" s="85"/>
      <c r="F297" s="22">
        <f t="shared" si="14"/>
      </c>
    </row>
    <row r="298" spans="1:6" ht="30" customHeight="1" hidden="1">
      <c r="A298" s="108" t="s">
        <v>1825</v>
      </c>
      <c r="B298" s="83" t="s">
        <v>1826</v>
      </c>
      <c r="C298" s="84"/>
      <c r="D298" s="84"/>
      <c r="E298" s="85"/>
      <c r="F298" s="22">
        <f t="shared" si="14"/>
      </c>
    </row>
    <row r="299" spans="1:6" ht="30" customHeight="1" hidden="1">
      <c r="A299" s="108" t="s">
        <v>1827</v>
      </c>
      <c r="B299" s="83" t="s">
        <v>1828</v>
      </c>
      <c r="C299" s="84"/>
      <c r="D299" s="84"/>
      <c r="E299" s="85"/>
      <c r="F299" s="22">
        <f t="shared" si="14"/>
      </c>
    </row>
    <row r="300" spans="1:6" ht="30" customHeight="1" hidden="1">
      <c r="A300" s="108" t="s">
        <v>1829</v>
      </c>
      <c r="B300" s="83" t="s">
        <v>1830</v>
      </c>
      <c r="C300" s="84"/>
      <c r="D300" s="84"/>
      <c r="E300" s="85"/>
      <c r="F300" s="22">
        <f t="shared" si="14"/>
      </c>
    </row>
    <row r="301" spans="1:6" ht="30" customHeight="1" hidden="1">
      <c r="A301" s="108" t="s">
        <v>1831</v>
      </c>
      <c r="B301" s="83" t="s">
        <v>1832</v>
      </c>
      <c r="C301" s="84"/>
      <c r="D301" s="84"/>
      <c r="E301" s="85"/>
      <c r="F301" s="22">
        <f t="shared" si="14"/>
      </c>
    </row>
    <row r="302" spans="1:6" ht="30" customHeight="1" hidden="1">
      <c r="A302" s="108" t="s">
        <v>1833</v>
      </c>
      <c r="B302" s="83" t="s">
        <v>1834</v>
      </c>
      <c r="C302" s="84"/>
      <c r="D302" s="84"/>
      <c r="E302" s="85"/>
      <c r="F302" s="22">
        <f t="shared" si="14"/>
      </c>
    </row>
    <row r="303" spans="1:6" ht="30" customHeight="1" hidden="1">
      <c r="A303" s="108" t="s">
        <v>1835</v>
      </c>
      <c r="B303" s="83" t="s">
        <v>1836</v>
      </c>
      <c r="C303" s="84"/>
      <c r="D303" s="84"/>
      <c r="E303" s="85"/>
      <c r="F303" s="22">
        <f t="shared" si="14"/>
      </c>
    </row>
    <row r="304" spans="1:6" ht="30" customHeight="1" hidden="1">
      <c r="A304" s="108" t="s">
        <v>1837</v>
      </c>
      <c r="B304" s="83" t="s">
        <v>1838</v>
      </c>
      <c r="C304" s="84"/>
      <c r="D304" s="84"/>
      <c r="E304" s="85"/>
      <c r="F304" s="22">
        <f t="shared" si="14"/>
      </c>
    </row>
    <row r="305" spans="1:6" ht="30" customHeight="1" hidden="1">
      <c r="A305" s="108" t="s">
        <v>1839</v>
      </c>
      <c r="B305" s="83" t="s">
        <v>1840</v>
      </c>
      <c r="C305" s="84"/>
      <c r="D305" s="84"/>
      <c r="E305" s="85"/>
      <c r="F305" s="22">
        <f t="shared" si="14"/>
      </c>
    </row>
    <row r="306" spans="1:6" ht="30" customHeight="1" hidden="1">
      <c r="A306" s="108" t="s">
        <v>1841</v>
      </c>
      <c r="B306" s="83" t="s">
        <v>1842</v>
      </c>
      <c r="C306" s="84"/>
      <c r="D306" s="84"/>
      <c r="E306" s="85"/>
      <c r="F306" s="22">
        <f t="shared" si="14"/>
      </c>
    </row>
    <row r="307" spans="1:6" ht="30" customHeight="1" hidden="1">
      <c r="A307" s="108" t="s">
        <v>1843</v>
      </c>
      <c r="B307" s="83" t="s">
        <v>1844</v>
      </c>
      <c r="C307" s="84">
        <f>SUM(C308:C313)</f>
        <v>0</v>
      </c>
      <c r="D307" s="84">
        <f>SUM(D308:D313)</f>
        <v>0</v>
      </c>
      <c r="E307" s="85"/>
      <c r="F307" s="22">
        <f t="shared" si="14"/>
      </c>
    </row>
    <row r="308" spans="1:6" ht="30" customHeight="1" hidden="1">
      <c r="A308" s="108" t="s">
        <v>1845</v>
      </c>
      <c r="B308" s="83" t="s">
        <v>1846</v>
      </c>
      <c r="C308" s="84"/>
      <c r="D308" s="84"/>
      <c r="E308" s="85"/>
      <c r="F308" s="22">
        <f t="shared" si="14"/>
      </c>
    </row>
    <row r="309" spans="1:6" ht="30" customHeight="1" hidden="1">
      <c r="A309" s="108" t="s">
        <v>1847</v>
      </c>
      <c r="B309" s="83" t="s">
        <v>1848</v>
      </c>
      <c r="C309" s="84"/>
      <c r="D309" s="84"/>
      <c r="E309" s="85"/>
      <c r="F309" s="22">
        <f t="shared" si="14"/>
      </c>
    </row>
    <row r="310" spans="1:6" ht="30" customHeight="1" hidden="1">
      <c r="A310" s="108" t="s">
        <v>1849</v>
      </c>
      <c r="B310" s="83" t="s">
        <v>1850</v>
      </c>
      <c r="C310" s="84"/>
      <c r="D310" s="84"/>
      <c r="E310" s="85"/>
      <c r="F310" s="22">
        <f t="shared" si="14"/>
      </c>
    </row>
    <row r="311" spans="1:6" ht="30" customHeight="1" hidden="1">
      <c r="A311" s="108" t="s">
        <v>1851</v>
      </c>
      <c r="B311" s="83" t="s">
        <v>1852</v>
      </c>
      <c r="C311" s="84"/>
      <c r="D311" s="84"/>
      <c r="E311" s="85"/>
      <c r="F311" s="22">
        <f t="shared" si="14"/>
      </c>
    </row>
    <row r="312" spans="1:6" ht="30" customHeight="1" hidden="1">
      <c r="A312" s="108" t="s">
        <v>1853</v>
      </c>
      <c r="B312" s="83" t="s">
        <v>1854</v>
      </c>
      <c r="C312" s="84"/>
      <c r="D312" s="84"/>
      <c r="E312" s="85"/>
      <c r="F312" s="22">
        <f t="shared" si="14"/>
      </c>
    </row>
    <row r="313" spans="1:6" ht="30" customHeight="1" hidden="1">
      <c r="A313" s="108" t="s">
        <v>1855</v>
      </c>
      <c r="B313" s="83" t="s">
        <v>1856</v>
      </c>
      <c r="C313" s="84"/>
      <c r="D313" s="84"/>
      <c r="E313" s="85"/>
      <c r="F313" s="22">
        <f t="shared" si="14"/>
      </c>
    </row>
    <row r="314" spans="1:6" ht="30" customHeight="1">
      <c r="A314" s="105"/>
      <c r="B314" s="83"/>
      <c r="C314" s="84"/>
      <c r="D314" s="84"/>
      <c r="E314" s="85"/>
      <c r="F314" s="22">
        <f t="shared" si="14"/>
      </c>
    </row>
    <row r="315" spans="1:6" ht="30.75" customHeight="1">
      <c r="A315" s="109"/>
      <c r="B315" s="90" t="s">
        <v>1857</v>
      </c>
      <c r="C315" s="84">
        <f>SUM(C58,C74,C86,C97,C152,C176,C228,C232,C258,C275,C293)</f>
        <v>35343</v>
      </c>
      <c r="D315" s="84">
        <f>SUM(D58,D74,D86,D97,D152,D176,D228,D232,D258,D275,D293)</f>
        <v>13067</v>
      </c>
      <c r="E315" s="85">
        <f aca="true" t="shared" si="16" ref="E312:E316">D315-C315</f>
        <v>-22276</v>
      </c>
      <c r="F315" s="22">
        <f t="shared" si="14"/>
        <v>-63.02803949862773</v>
      </c>
    </row>
    <row r="316" spans="1:6" ht="30.75" customHeight="1">
      <c r="A316" s="105">
        <v>230</v>
      </c>
      <c r="B316" s="83" t="s">
        <v>2305</v>
      </c>
      <c r="C316" s="85">
        <f>SUM(C317,C329,C331:C333)</f>
        <v>1534</v>
      </c>
      <c r="D316" s="85">
        <f>SUM(D317,D329,D331:D333)</f>
        <v>10560</v>
      </c>
      <c r="E316" s="85">
        <f t="shared" si="16"/>
        <v>9026</v>
      </c>
      <c r="F316" s="22">
        <f t="shared" si="14"/>
        <v>588.3963494132986</v>
      </c>
    </row>
    <row r="317" spans="1:6" ht="30.75" customHeight="1" hidden="1">
      <c r="A317" s="105">
        <v>23004</v>
      </c>
      <c r="B317" s="83" t="s">
        <v>2337</v>
      </c>
      <c r="C317" s="85"/>
      <c r="D317" s="85"/>
      <c r="E317" s="85"/>
      <c r="F317" s="22">
        <f t="shared" si="14"/>
      </c>
    </row>
    <row r="318" spans="1:6" ht="30.75" customHeight="1" hidden="1">
      <c r="A318" s="105">
        <v>2300401</v>
      </c>
      <c r="B318" s="83" t="s">
        <v>2338</v>
      </c>
      <c r="C318" s="85"/>
      <c r="D318" s="85"/>
      <c r="E318" s="85"/>
      <c r="F318" s="22">
        <f t="shared" si="14"/>
      </c>
    </row>
    <row r="319" spans="1:6" ht="30.75" customHeight="1" hidden="1">
      <c r="A319" s="108" t="s">
        <v>1860</v>
      </c>
      <c r="B319" s="83" t="s">
        <v>2339</v>
      </c>
      <c r="C319" s="85"/>
      <c r="D319" s="85"/>
      <c r="E319" s="85"/>
      <c r="F319" s="22">
        <f t="shared" si="14"/>
      </c>
    </row>
    <row r="320" spans="1:6" ht="30.75" customHeight="1" hidden="1">
      <c r="A320" s="108" t="s">
        <v>1862</v>
      </c>
      <c r="B320" s="83" t="s">
        <v>2319</v>
      </c>
      <c r="C320" s="85"/>
      <c r="D320" s="85"/>
      <c r="E320" s="85"/>
      <c r="F320" s="22">
        <f t="shared" si="14"/>
      </c>
    </row>
    <row r="321" spans="1:6" ht="30.75" customHeight="1" hidden="1">
      <c r="A321" s="108" t="s">
        <v>1863</v>
      </c>
      <c r="B321" s="83" t="s">
        <v>2320</v>
      </c>
      <c r="C321" s="85"/>
      <c r="D321" s="85"/>
      <c r="E321" s="85"/>
      <c r="F321" s="22">
        <f t="shared" si="14"/>
      </c>
    </row>
    <row r="322" spans="1:6" ht="30.75" customHeight="1" hidden="1">
      <c r="A322" s="108" t="s">
        <v>1864</v>
      </c>
      <c r="B322" s="83" t="s">
        <v>2321</v>
      </c>
      <c r="C322" s="85"/>
      <c r="D322" s="85"/>
      <c r="E322" s="85"/>
      <c r="F322" s="22">
        <f t="shared" si="14"/>
      </c>
    </row>
    <row r="323" spans="1:6" ht="30.75" customHeight="1" hidden="1">
      <c r="A323" s="108" t="s">
        <v>1865</v>
      </c>
      <c r="B323" s="83" t="s">
        <v>2322</v>
      </c>
      <c r="C323" s="85"/>
      <c r="D323" s="85"/>
      <c r="E323" s="85"/>
      <c r="F323" s="22">
        <f t="shared" si="14"/>
      </c>
    </row>
    <row r="324" spans="1:6" ht="30.75" customHeight="1" hidden="1">
      <c r="A324" s="108" t="s">
        <v>1866</v>
      </c>
      <c r="B324" s="83" t="s">
        <v>2323</v>
      </c>
      <c r="C324" s="85"/>
      <c r="D324" s="85"/>
      <c r="E324" s="85"/>
      <c r="F324" s="22">
        <f t="shared" si="14"/>
      </c>
    </row>
    <row r="325" spans="1:6" ht="30.75" customHeight="1" hidden="1">
      <c r="A325" s="108" t="s">
        <v>1867</v>
      </c>
      <c r="B325" s="83" t="s">
        <v>2324</v>
      </c>
      <c r="C325" s="85"/>
      <c r="D325" s="85"/>
      <c r="E325" s="85"/>
      <c r="F325" s="22">
        <f t="shared" si="14"/>
      </c>
    </row>
    <row r="326" spans="1:6" ht="30.75" customHeight="1" hidden="1">
      <c r="A326" s="108" t="s">
        <v>1868</v>
      </c>
      <c r="B326" s="83" t="s">
        <v>2325</v>
      </c>
      <c r="C326" s="85"/>
      <c r="D326" s="85"/>
      <c r="E326" s="85"/>
      <c r="F326" s="22">
        <f aca="true" t="shared" si="17" ref="F326:F337">IF(AND((D326-C326)&lt;&gt;0,C326&lt;&gt;0),(D326-C326)/C326*100,"")</f>
      </c>
    </row>
    <row r="327" spans="1:6" ht="30.75" customHeight="1" hidden="1">
      <c r="A327" s="108" t="s">
        <v>1869</v>
      </c>
      <c r="B327" s="83" t="s">
        <v>2326</v>
      </c>
      <c r="C327" s="85"/>
      <c r="D327" s="85"/>
      <c r="E327" s="85"/>
      <c r="F327" s="22">
        <f t="shared" si="17"/>
      </c>
    </row>
    <row r="328" spans="1:6" ht="30.75" customHeight="1" hidden="1">
      <c r="A328" s="108" t="s">
        <v>1870</v>
      </c>
      <c r="B328" s="83" t="s">
        <v>2340</v>
      </c>
      <c r="C328" s="85"/>
      <c r="D328" s="85"/>
      <c r="E328" s="85"/>
      <c r="F328" s="22">
        <f t="shared" si="17"/>
      </c>
    </row>
    <row r="329" spans="1:6" ht="33" customHeight="1">
      <c r="A329" s="105">
        <v>23006</v>
      </c>
      <c r="B329" s="83" t="s">
        <v>2341</v>
      </c>
      <c r="C329" s="97">
        <f>C330</f>
        <v>437</v>
      </c>
      <c r="D329" s="98">
        <f>D330</f>
        <v>560</v>
      </c>
      <c r="E329" s="85">
        <f aca="true" t="shared" si="18" ref="E329:E332">D329-C329</f>
        <v>123</v>
      </c>
      <c r="F329" s="22">
        <f t="shared" si="17"/>
        <v>28.14645308924485</v>
      </c>
    </row>
    <row r="330" spans="1:6" ht="33" customHeight="1">
      <c r="A330" s="108">
        <v>2300603</v>
      </c>
      <c r="B330" s="88" t="s">
        <v>2342</v>
      </c>
      <c r="C330" s="85">
        <v>437</v>
      </c>
      <c r="D330" s="85">
        <v>560</v>
      </c>
      <c r="E330" s="85">
        <f t="shared" si="18"/>
        <v>123</v>
      </c>
      <c r="F330" s="22">
        <f t="shared" si="17"/>
        <v>28.14645308924485</v>
      </c>
    </row>
    <row r="331" spans="1:6" ht="33" customHeight="1">
      <c r="A331" s="105">
        <v>23008</v>
      </c>
      <c r="B331" s="88" t="s">
        <v>2343</v>
      </c>
      <c r="C331" s="85"/>
      <c r="D331" s="85">
        <v>10000</v>
      </c>
      <c r="E331" s="85">
        <f t="shared" si="18"/>
        <v>10000</v>
      </c>
      <c r="F331" s="22">
        <f t="shared" si="17"/>
      </c>
    </row>
    <row r="332" spans="1:6" ht="30.75" customHeight="1">
      <c r="A332" s="105">
        <v>23009</v>
      </c>
      <c r="B332" s="83" t="s">
        <v>2344</v>
      </c>
      <c r="C332" s="85">
        <v>1097</v>
      </c>
      <c r="D332" s="85"/>
      <c r="E332" s="85">
        <f t="shared" si="18"/>
        <v>-1097</v>
      </c>
      <c r="F332" s="22">
        <f t="shared" si="17"/>
        <v>-100</v>
      </c>
    </row>
    <row r="333" spans="1:6" ht="31.5" customHeight="1" hidden="1">
      <c r="A333" s="105">
        <v>23011</v>
      </c>
      <c r="B333" s="83" t="s">
        <v>2345</v>
      </c>
      <c r="C333" s="85"/>
      <c r="D333" s="85"/>
      <c r="E333" s="85"/>
      <c r="F333" s="22">
        <f t="shared" si="17"/>
      </c>
    </row>
    <row r="334" spans="1:6" ht="31.5" customHeight="1">
      <c r="A334" s="91">
        <v>231</v>
      </c>
      <c r="B334" s="92" t="s">
        <v>2346</v>
      </c>
      <c r="C334" s="85">
        <f>SUM(C335:C336)</f>
        <v>4220</v>
      </c>
      <c r="D334" s="85">
        <f>SUM(D335:D336)</f>
        <v>3573</v>
      </c>
      <c r="E334" s="85">
        <f aca="true" t="shared" si="19" ref="E334:E337">D334-C334</f>
        <v>-647</v>
      </c>
      <c r="F334" s="22">
        <f t="shared" si="17"/>
        <v>-15.33175355450237</v>
      </c>
    </row>
    <row r="335" spans="1:6" ht="31.5" customHeight="1">
      <c r="A335" s="106">
        <v>23104</v>
      </c>
      <c r="B335" s="88" t="s">
        <v>2347</v>
      </c>
      <c r="C335" s="85">
        <v>4220</v>
      </c>
      <c r="D335" s="85">
        <v>3573</v>
      </c>
      <c r="E335" s="85">
        <f t="shared" si="19"/>
        <v>-647</v>
      </c>
      <c r="F335" s="22">
        <f t="shared" si="17"/>
        <v>-15.33175355450237</v>
      </c>
    </row>
    <row r="336" spans="1:6" ht="30.75" customHeight="1" hidden="1">
      <c r="A336" s="106">
        <v>23105</v>
      </c>
      <c r="B336" s="83" t="s">
        <v>1879</v>
      </c>
      <c r="C336" s="85"/>
      <c r="D336" s="85"/>
      <c r="E336" s="85"/>
      <c r="F336" s="22">
        <f t="shared" si="17"/>
      </c>
    </row>
    <row r="337" spans="1:6" ht="30.75" customHeight="1">
      <c r="A337" s="100"/>
      <c r="B337" s="101" t="s">
        <v>1880</v>
      </c>
      <c r="C337" s="110">
        <f>SUM(C315:C316,C334)</f>
        <v>41097</v>
      </c>
      <c r="D337" s="110">
        <f>SUM(D315:D316,D334)</f>
        <v>27200</v>
      </c>
      <c r="E337" s="103">
        <f t="shared" si="19"/>
        <v>-13897</v>
      </c>
      <c r="F337" s="104">
        <f t="shared" si="17"/>
        <v>-33.81512032508456</v>
      </c>
    </row>
  </sheetData>
  <sheetProtection/>
  <mergeCells count="6">
    <mergeCell ref="A2:F2"/>
    <mergeCell ref="E4:F4"/>
    <mergeCell ref="A4:A5"/>
    <mergeCell ref="B4:B5"/>
    <mergeCell ref="C4:C5"/>
    <mergeCell ref="D4:D5"/>
  </mergeCells>
  <printOptions horizontalCentered="1"/>
  <pageMargins left="0.5388888888888889" right="0.33819444444444446" top="0.36944444444444446" bottom="0.36944444444444446" header="0.16875" footer="0.16875"/>
  <pageSetup firstPageNumber="60" useFirstPageNumber="1" fitToHeight="0" horizontalDpi="600" verticalDpi="600" orientation="portrait" paperSize="9" scale="75"/>
  <headerFooter alignWithMargins="0">
    <oddFooter>&amp;C&amp;"宋体"&amp;14- &amp;P -</oddFooter>
  </headerFooter>
</worksheet>
</file>

<file path=xl/worksheets/sheet9.xml><?xml version="1.0" encoding="utf-8"?>
<worksheet xmlns="http://schemas.openxmlformats.org/spreadsheetml/2006/main" xmlns:r="http://schemas.openxmlformats.org/officeDocument/2006/relationships">
  <dimension ref="A1:D71"/>
  <sheetViews>
    <sheetView zoomScale="115" zoomScaleNormal="115" workbookViewId="0" topLeftCell="A1">
      <selection activeCell="F39" sqref="F39"/>
    </sheetView>
  </sheetViews>
  <sheetFormatPr defaultColWidth="9.140625" defaultRowHeight="14.25"/>
  <cols>
    <col min="1" max="1" width="51.57421875" style="0" customWidth="1"/>
    <col min="2" max="3" width="12.00390625" style="34" customWidth="1"/>
    <col min="4" max="4" width="14.00390625" style="34" customWidth="1"/>
  </cols>
  <sheetData>
    <row r="1" ht="14.25">
      <c r="A1" s="35" t="s">
        <v>2348</v>
      </c>
    </row>
    <row r="2" spans="1:4" ht="27">
      <c r="A2" s="36" t="s">
        <v>2349</v>
      </c>
      <c r="B2" s="37"/>
      <c r="C2" s="37"/>
      <c r="D2" s="37"/>
    </row>
    <row r="3" spans="1:4" ht="18.75">
      <c r="A3" s="38"/>
      <c r="B3" s="39"/>
      <c r="C3" s="40"/>
      <c r="D3" s="41" t="s">
        <v>1883</v>
      </c>
    </row>
    <row r="4" spans="1:4" ht="25.5">
      <c r="A4" s="42" t="s">
        <v>1884</v>
      </c>
      <c r="B4" s="43" t="s">
        <v>1886</v>
      </c>
      <c r="C4" s="43" t="s">
        <v>2350</v>
      </c>
      <c r="D4" s="44" t="s">
        <v>9</v>
      </c>
    </row>
    <row r="5" spans="1:4" ht="15.75">
      <c r="A5" s="20" t="s">
        <v>1887</v>
      </c>
      <c r="B5" s="45"/>
      <c r="C5" s="46">
        <f>C22</f>
        <v>500</v>
      </c>
      <c r="D5" s="47"/>
    </row>
    <row r="6" spans="1:4" ht="15.75" hidden="1">
      <c r="A6" s="23" t="s">
        <v>1888</v>
      </c>
      <c r="B6" s="48"/>
      <c r="C6" s="49"/>
      <c r="D6" s="50"/>
    </row>
    <row r="7" spans="1:4" ht="15.75" hidden="1">
      <c r="A7" s="23" t="s">
        <v>1889</v>
      </c>
      <c r="B7" s="48"/>
      <c r="C7" s="48"/>
      <c r="D7" s="50"/>
    </row>
    <row r="8" spans="1:4" ht="15.75" hidden="1">
      <c r="A8" s="23" t="s">
        <v>1890</v>
      </c>
      <c r="B8" s="51"/>
      <c r="C8" s="49"/>
      <c r="D8" s="50"/>
    </row>
    <row r="9" spans="1:4" ht="15.75" hidden="1">
      <c r="A9" s="23" t="s">
        <v>1891</v>
      </c>
      <c r="B9" s="48"/>
      <c r="C9" s="49"/>
      <c r="D9" s="50"/>
    </row>
    <row r="10" spans="1:4" ht="15.75" hidden="1">
      <c r="A10" s="23" t="s">
        <v>1892</v>
      </c>
      <c r="B10" s="51"/>
      <c r="C10" s="49"/>
      <c r="D10" s="50"/>
    </row>
    <row r="11" spans="1:4" ht="15.75" hidden="1">
      <c r="A11" s="23" t="s">
        <v>1893</v>
      </c>
      <c r="B11" s="48"/>
      <c r="C11" s="49"/>
      <c r="D11" s="50"/>
    </row>
    <row r="12" spans="1:4" ht="15.75" hidden="1">
      <c r="A12" s="23" t="s">
        <v>1894</v>
      </c>
      <c r="B12" s="48"/>
      <c r="C12" s="49"/>
      <c r="D12" s="50"/>
    </row>
    <row r="13" spans="1:4" ht="15.75" hidden="1">
      <c r="A13" s="23" t="s">
        <v>1895</v>
      </c>
      <c r="B13" s="48"/>
      <c r="C13" s="49"/>
      <c r="D13" s="50"/>
    </row>
    <row r="14" spans="1:4" ht="15.75" hidden="1">
      <c r="A14" s="23" t="s">
        <v>1896</v>
      </c>
      <c r="B14" s="52"/>
      <c r="C14" s="48"/>
      <c r="D14" s="50"/>
    </row>
    <row r="15" spans="1:4" ht="15.75" hidden="1">
      <c r="A15" s="23" t="s">
        <v>1897</v>
      </c>
      <c r="B15" s="52"/>
      <c r="C15" s="49"/>
      <c r="D15" s="50"/>
    </row>
    <row r="16" spans="1:4" ht="15.75" hidden="1">
      <c r="A16" s="23" t="s">
        <v>1898</v>
      </c>
      <c r="B16" s="52"/>
      <c r="C16" s="53"/>
      <c r="D16" s="50"/>
    </row>
    <row r="17" spans="1:4" ht="15.75" hidden="1">
      <c r="A17" s="23" t="s">
        <v>1899</v>
      </c>
      <c r="B17" s="52"/>
      <c r="C17" s="53"/>
      <c r="D17" s="50"/>
    </row>
    <row r="18" spans="1:4" ht="15.75" hidden="1">
      <c r="A18" s="23" t="s">
        <v>1900</v>
      </c>
      <c r="B18" s="48"/>
      <c r="C18" s="49"/>
      <c r="D18" s="50"/>
    </row>
    <row r="19" spans="1:4" ht="15.75" hidden="1">
      <c r="A19" s="23" t="s">
        <v>1901</v>
      </c>
      <c r="B19" s="52"/>
      <c r="C19" s="53"/>
      <c r="D19" s="50"/>
    </row>
    <row r="20" spans="1:4" ht="15.75" hidden="1">
      <c r="A20" s="23" t="s">
        <v>1902</v>
      </c>
      <c r="B20" s="52"/>
      <c r="C20" s="53"/>
      <c r="D20" s="50"/>
    </row>
    <row r="21" spans="1:4" ht="15.75" hidden="1">
      <c r="A21" s="23" t="s">
        <v>1903</v>
      </c>
      <c r="B21" s="52"/>
      <c r="C21" s="49"/>
      <c r="D21" s="50"/>
    </row>
    <row r="22" spans="1:4" ht="15.75">
      <c r="A22" s="23" t="s">
        <v>1904</v>
      </c>
      <c r="B22" s="52"/>
      <c r="C22" s="46">
        <v>500</v>
      </c>
      <c r="D22" s="50"/>
    </row>
    <row r="23" spans="1:4" ht="15.75" hidden="1">
      <c r="A23" s="20" t="s">
        <v>1905</v>
      </c>
      <c r="B23" s="45"/>
      <c r="C23" s="45"/>
      <c r="D23" s="47"/>
    </row>
    <row r="24" spans="1:4" ht="15.75" hidden="1">
      <c r="A24" s="23" t="s">
        <v>1906</v>
      </c>
      <c r="B24" s="52"/>
      <c r="C24" s="49"/>
      <c r="D24" s="50"/>
    </row>
    <row r="25" spans="1:4" ht="15.75" hidden="1">
      <c r="A25" s="23" t="s">
        <v>1907</v>
      </c>
      <c r="B25" s="52"/>
      <c r="C25" s="49"/>
      <c r="D25" s="50"/>
    </row>
    <row r="26" spans="1:4" ht="15.75" hidden="1">
      <c r="A26" s="23" t="s">
        <v>1908</v>
      </c>
      <c r="B26" s="52"/>
      <c r="C26" s="49"/>
      <c r="D26" s="50"/>
    </row>
    <row r="27" spans="1:4" ht="15.75" hidden="1">
      <c r="A27" s="23" t="s">
        <v>1909</v>
      </c>
      <c r="B27" s="52"/>
      <c r="C27" s="49"/>
      <c r="D27" s="50"/>
    </row>
    <row r="28" spans="1:4" ht="15.75" hidden="1">
      <c r="A28" s="20" t="s">
        <v>1910</v>
      </c>
      <c r="B28" s="45"/>
      <c r="C28" s="45"/>
      <c r="D28" s="47"/>
    </row>
    <row r="29" spans="1:4" ht="15.75" hidden="1">
      <c r="A29" s="23" t="s">
        <v>1911</v>
      </c>
      <c r="B29" s="52"/>
      <c r="C29" s="49"/>
      <c r="D29" s="50"/>
    </row>
    <row r="30" spans="1:4" ht="15.75" hidden="1">
      <c r="A30" s="23" t="s">
        <v>1912</v>
      </c>
      <c r="B30" s="48"/>
      <c r="C30" s="49"/>
      <c r="D30" s="50"/>
    </row>
    <row r="31" spans="1:4" ht="15.75" hidden="1">
      <c r="A31" s="23" t="s">
        <v>1913</v>
      </c>
      <c r="B31" s="52"/>
      <c r="C31" s="49"/>
      <c r="D31" s="50"/>
    </row>
    <row r="32" spans="1:4" ht="15.75" hidden="1">
      <c r="A32" s="20" t="s">
        <v>1914</v>
      </c>
      <c r="B32" s="45"/>
      <c r="C32" s="45"/>
      <c r="D32" s="47"/>
    </row>
    <row r="33" spans="1:4" ht="15.75" hidden="1">
      <c r="A33" s="23" t="s">
        <v>1915</v>
      </c>
      <c r="B33" s="48"/>
      <c r="C33" s="54"/>
      <c r="D33" s="50"/>
    </row>
    <row r="34" spans="1:4" ht="15.75" hidden="1">
      <c r="A34" s="23" t="s">
        <v>1916</v>
      </c>
      <c r="B34" s="52"/>
      <c r="C34" s="54"/>
      <c r="D34" s="50"/>
    </row>
    <row r="35" spans="1:4" ht="15.75" hidden="1">
      <c r="A35" s="23" t="s">
        <v>1917</v>
      </c>
      <c r="B35" s="52"/>
      <c r="C35" s="53"/>
      <c r="D35" s="50"/>
    </row>
    <row r="36" spans="1:4" ht="15.75" hidden="1">
      <c r="A36" s="20" t="s">
        <v>1918</v>
      </c>
      <c r="B36" s="55"/>
      <c r="C36" s="56"/>
      <c r="D36" s="47"/>
    </row>
    <row r="37" spans="1:4" ht="15.75">
      <c r="A37" s="20" t="s">
        <v>1919</v>
      </c>
      <c r="B37" s="45"/>
      <c r="C37" s="46">
        <v>500</v>
      </c>
      <c r="D37" s="47"/>
    </row>
    <row r="38" spans="1:4" ht="15.75">
      <c r="A38" s="20" t="s">
        <v>1920</v>
      </c>
      <c r="B38" s="48"/>
      <c r="C38" s="54"/>
      <c r="D38" s="47"/>
    </row>
    <row r="39" spans="1:4" ht="21" customHeight="1">
      <c r="A39" s="23" t="s">
        <v>1921</v>
      </c>
      <c r="B39" s="46"/>
      <c r="C39" s="46"/>
      <c r="D39" s="47"/>
    </row>
    <row r="40" spans="1:4" ht="21" customHeight="1">
      <c r="A40" s="23" t="s">
        <v>1922</v>
      </c>
      <c r="B40" s="46">
        <v>3</v>
      </c>
      <c r="C40" s="46">
        <v>5</v>
      </c>
      <c r="D40" s="46">
        <f aca="true" t="shared" si="0" ref="D40:D45">IF(AND((C40-B40)&lt;&gt;0,B40&lt;&gt;0),(C40-B40)/B40*100,"")</f>
        <v>66.66666666666666</v>
      </c>
    </row>
    <row r="41" spans="1:4" ht="21" customHeight="1">
      <c r="A41" s="23" t="s">
        <v>1923</v>
      </c>
      <c r="B41" s="46"/>
      <c r="C41" s="46"/>
      <c r="D41" s="46"/>
    </row>
    <row r="42" spans="1:4" ht="21" customHeight="1">
      <c r="A42" s="23" t="s">
        <v>1924</v>
      </c>
      <c r="B42" s="46">
        <v>6</v>
      </c>
      <c r="C42" s="46"/>
      <c r="D42" s="46">
        <f t="shared" si="0"/>
        <v>-100</v>
      </c>
    </row>
    <row r="43" spans="1:4" ht="21" customHeight="1">
      <c r="A43" s="23" t="s">
        <v>1925</v>
      </c>
      <c r="B43" s="46"/>
      <c r="C43" s="46"/>
      <c r="D43" s="46"/>
    </row>
    <row r="44" spans="1:4" ht="21" customHeight="1">
      <c r="A44" s="23" t="s">
        <v>1926</v>
      </c>
      <c r="B44" s="46"/>
      <c r="C44" s="46"/>
      <c r="D44" s="46"/>
    </row>
    <row r="45" spans="1:4" ht="24.75" customHeight="1">
      <c r="A45" s="20" t="s">
        <v>1927</v>
      </c>
      <c r="B45" s="46">
        <v>9</v>
      </c>
      <c r="C45" s="46">
        <v>505</v>
      </c>
      <c r="D45" s="46">
        <f t="shared" si="0"/>
        <v>5511.111111111111</v>
      </c>
    </row>
    <row r="46" spans="1:4" ht="18.75" hidden="1">
      <c r="A46" s="20" t="s">
        <v>1928</v>
      </c>
      <c r="B46" s="57"/>
      <c r="C46" s="57"/>
      <c r="D46" s="58"/>
    </row>
    <row r="47" spans="1:4" ht="18.75" hidden="1">
      <c r="A47" s="23" t="s">
        <v>1929</v>
      </c>
      <c r="B47" s="59"/>
      <c r="C47" s="59"/>
      <c r="D47" s="60"/>
    </row>
    <row r="48" spans="1:4" ht="18.75" hidden="1">
      <c r="A48" s="23" t="s">
        <v>1930</v>
      </c>
      <c r="B48" s="59"/>
      <c r="C48" s="59"/>
      <c r="D48" s="60"/>
    </row>
    <row r="49" spans="1:4" ht="18.75" hidden="1">
      <c r="A49" s="23" t="s">
        <v>1931</v>
      </c>
      <c r="B49" s="59"/>
      <c r="C49" s="59"/>
      <c r="D49" s="60"/>
    </row>
    <row r="50" spans="1:4" ht="18.75" hidden="1">
      <c r="A50" s="23" t="s">
        <v>1932</v>
      </c>
      <c r="B50" s="59"/>
      <c r="C50" s="59"/>
      <c r="D50" s="60"/>
    </row>
    <row r="51" spans="1:4" ht="18.75" hidden="1">
      <c r="A51" s="23" t="s">
        <v>1933</v>
      </c>
      <c r="B51" s="59"/>
      <c r="C51" s="59"/>
      <c r="D51" s="60"/>
    </row>
    <row r="52" spans="1:4" ht="18.75" hidden="1">
      <c r="A52" s="20" t="s">
        <v>1934</v>
      </c>
      <c r="B52" s="61"/>
      <c r="C52" s="61"/>
      <c r="D52" s="62"/>
    </row>
    <row r="53" spans="1:4" ht="18.75" hidden="1">
      <c r="A53" s="23" t="s">
        <v>1935</v>
      </c>
      <c r="B53" s="59"/>
      <c r="C53" s="59"/>
      <c r="D53" s="60"/>
    </row>
    <row r="54" spans="1:4" ht="18.75" hidden="1">
      <c r="A54" s="23" t="s">
        <v>1936</v>
      </c>
      <c r="B54" s="59"/>
      <c r="C54" s="59"/>
      <c r="D54" s="60"/>
    </row>
    <row r="55" spans="1:4" ht="18.75" hidden="1">
      <c r="A55" s="23" t="s">
        <v>1937</v>
      </c>
      <c r="B55" s="59"/>
      <c r="C55" s="59"/>
      <c r="D55" s="60"/>
    </row>
    <row r="56" spans="1:4" ht="18.75" hidden="1">
      <c r="A56" s="20" t="s">
        <v>1938</v>
      </c>
      <c r="B56" s="61"/>
      <c r="C56" s="61"/>
      <c r="D56" s="62"/>
    </row>
    <row r="57" spans="1:4" ht="18.75" hidden="1">
      <c r="A57" s="23" t="s">
        <v>1939</v>
      </c>
      <c r="B57" s="59"/>
      <c r="C57" s="59"/>
      <c r="D57" s="62"/>
    </row>
    <row r="58" spans="1:4" ht="18.75" hidden="1">
      <c r="A58" s="20" t="s">
        <v>1940</v>
      </c>
      <c r="B58" s="61"/>
      <c r="C58" s="61"/>
      <c r="D58" s="62"/>
    </row>
    <row r="59" spans="1:4" ht="18.75" hidden="1">
      <c r="A59" s="23" t="s">
        <v>1941</v>
      </c>
      <c r="B59" s="59"/>
      <c r="C59" s="59"/>
      <c r="D59" s="60"/>
    </row>
    <row r="60" spans="1:4" ht="18.75" hidden="1">
      <c r="A60" s="20" t="s">
        <v>1942</v>
      </c>
      <c r="B60" s="61"/>
      <c r="C60" s="61"/>
      <c r="D60" s="62"/>
    </row>
    <row r="61" spans="1:4" ht="18.75" hidden="1">
      <c r="A61" s="23" t="s">
        <v>1943</v>
      </c>
      <c r="B61" s="59"/>
      <c r="C61" s="59"/>
      <c r="D61" s="60"/>
    </row>
    <row r="62" spans="1:4" ht="18.75">
      <c r="A62" s="20" t="s">
        <v>1944</v>
      </c>
      <c r="B62" s="61"/>
      <c r="C62" s="61"/>
      <c r="D62" s="62"/>
    </row>
    <row r="63" spans="1:4" ht="18.75">
      <c r="A63" s="20" t="s">
        <v>1945</v>
      </c>
      <c r="B63" s="61"/>
      <c r="C63" s="61"/>
      <c r="D63" s="62"/>
    </row>
    <row r="64" spans="1:4" ht="21.75" customHeight="1">
      <c r="A64" s="23" t="s">
        <v>1946</v>
      </c>
      <c r="B64" s="46">
        <v>9</v>
      </c>
      <c r="C64" s="46">
        <v>5</v>
      </c>
      <c r="D64" s="46">
        <f>IF(AND((C64-B64)&lt;&gt;0,B64&lt;&gt;0),(C64-B64)/B64*100,"")</f>
        <v>-44.44444444444444</v>
      </c>
    </row>
    <row r="65" spans="1:4" ht="21.75" customHeight="1">
      <c r="A65" s="23" t="s">
        <v>1947</v>
      </c>
      <c r="B65" s="46"/>
      <c r="C65" s="46"/>
      <c r="D65" s="46"/>
    </row>
    <row r="66" spans="1:4" ht="21.75" customHeight="1">
      <c r="A66" s="23" t="s">
        <v>1948</v>
      </c>
      <c r="B66" s="46"/>
      <c r="C66" s="46"/>
      <c r="D66" s="46"/>
    </row>
    <row r="67" spans="1:4" ht="21.75" customHeight="1">
      <c r="A67" s="23" t="s">
        <v>1949</v>
      </c>
      <c r="B67" s="46"/>
      <c r="C67" s="46">
        <v>500</v>
      </c>
      <c r="D67" s="46"/>
    </row>
    <row r="68" spans="1:4" ht="21.75" customHeight="1">
      <c r="A68" s="23" t="s">
        <v>1950</v>
      </c>
      <c r="B68" s="46"/>
      <c r="C68" s="46"/>
      <c r="D68" s="46"/>
    </row>
    <row r="69" spans="1:4" ht="21.75" customHeight="1">
      <c r="A69" s="23" t="s">
        <v>1951</v>
      </c>
      <c r="B69" s="46"/>
      <c r="C69" s="46"/>
      <c r="D69" s="46"/>
    </row>
    <row r="70" spans="1:4" ht="21.75" customHeight="1">
      <c r="A70" s="23" t="s">
        <v>1952</v>
      </c>
      <c r="B70" s="46"/>
      <c r="C70" s="46"/>
      <c r="D70" s="46">
        <f>IF(AND((C70-B70)&lt;&gt;0,B70&lt;&gt;0),(C70-B70)/B70*100,"")</f>
      </c>
    </row>
    <row r="71" spans="1:4" ht="25.5" customHeight="1">
      <c r="A71" s="20" t="s">
        <v>1953</v>
      </c>
      <c r="B71" s="46">
        <v>9</v>
      </c>
      <c r="C71" s="46">
        <v>505</v>
      </c>
      <c r="D71" s="62"/>
    </row>
  </sheetData>
  <sheetProtection/>
  <autoFilter ref="A6:K71"/>
  <mergeCells count="1">
    <mergeCell ref="A2:D2"/>
  </mergeCells>
  <conditionalFormatting sqref="D47:D63 D71">
    <cfRule type="cellIs" priority="1" dxfId="0" operator="lessThanOrEqual" stopIfTrue="1">
      <formula>-1</formula>
    </cfRule>
  </conditionalFormatting>
  <printOptions horizontalCentered="1"/>
  <pageMargins left="0.5388888888888889" right="0.33819444444444446" top="0.46805555555555556" bottom="0.5118055555555555" header="0.3104166666666667" footer="0.3104166666666667"/>
  <pageSetup firstPageNumber="62" useFirstPageNumber="1" horizontalDpi="600" verticalDpi="600" orientation="portrait" paperSize="9" scale="9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李红星</cp:lastModifiedBy>
  <dcterms:created xsi:type="dcterms:W3CDTF">2021-01-01T07:48:12Z</dcterms:created>
  <dcterms:modified xsi:type="dcterms:W3CDTF">2024-03-20T07:10:06Z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8559318457824EC4BB909D526DE12B0F</vt:lpwstr>
  </property>
  <property fmtid="{D5CDD505-2E9C-101B-9397-08002B2CF9AE}" pid="5" name="KSOReadingLayo">
    <vt:bool>true</vt:bool>
  </property>
</Properties>
</file>