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603" activeTab="0"/>
  </bookViews>
  <sheets>
    <sheet name="中央资金（41.34万元）" sheetId="1" r:id="rId1"/>
  </sheets>
  <definedNames>
    <definedName name="_xlnm.Print_Area" localSheetId="0">'中央资金（41.34万元）'!$A$1:$O$28</definedName>
  </definedNames>
  <calcPr fullCalcOnLoad="1"/>
</workbook>
</file>

<file path=xl/sharedStrings.xml><?xml version="1.0" encoding="utf-8"?>
<sst xmlns="http://schemas.openxmlformats.org/spreadsheetml/2006/main" count="79" uniqueCount="44">
  <si>
    <t>双柏县2023年义务教育家庭经济困难学生生活补助中央资金分配表（41.34万元）</t>
  </si>
  <si>
    <t>填表单位:双柏县教育体育局</t>
  </si>
  <si>
    <t>单位：元</t>
  </si>
  <si>
    <t>学校名称</t>
  </si>
  <si>
    <t>2022-2023年统计报表（在校生）</t>
  </si>
  <si>
    <t>寄宿制</t>
  </si>
  <si>
    <t>非寄宿制</t>
  </si>
  <si>
    <t>累计中央应该承担资金（元）</t>
  </si>
  <si>
    <t>本次分配资金合计（元）</t>
  </si>
  <si>
    <t>八个少小民族生活补助（元）</t>
  </si>
  <si>
    <t>支出功能分类科目</t>
  </si>
  <si>
    <t>政府支出经济分类科目</t>
  </si>
  <si>
    <t>学校上报寄宿生（人）</t>
  </si>
  <si>
    <t>补助标准（生/年）</t>
  </si>
  <si>
    <t>中央资金应承担（50%）</t>
  </si>
  <si>
    <t>中央应承担金额（元）</t>
  </si>
  <si>
    <t>学校上报非寄宿生（人）</t>
  </si>
  <si>
    <t>全县合计</t>
  </si>
  <si>
    <t>中学合计</t>
  </si>
  <si>
    <t>双柏县妥甸中学</t>
  </si>
  <si>
    <t>2050203初中教育</t>
  </si>
  <si>
    <t>509对个人和家庭的补助</t>
  </si>
  <si>
    <t>双柏县大庄中心学校（中学）</t>
  </si>
  <si>
    <t>双柏县法脿中心学校（中学）</t>
  </si>
  <si>
    <t>双柏县安龙堡中心学校（中学）</t>
  </si>
  <si>
    <t>双柏县大麦地中心学校（中学）</t>
  </si>
  <si>
    <t>双柏县爱尼山中心学校（中学）</t>
  </si>
  <si>
    <t>双柏县独田中心学校（中学）</t>
  </si>
  <si>
    <t>双柏县嘉中心学校（中学）</t>
  </si>
  <si>
    <t>小学合计</t>
  </si>
  <si>
    <t>双柏县妥甸小学</t>
  </si>
  <si>
    <t>2050202小学教育</t>
  </si>
  <si>
    <t>双柏县妥甸镇中心小学</t>
  </si>
  <si>
    <t>双柏县大庄中心学校（小学）</t>
  </si>
  <si>
    <t>双柏县法脿中心学校（小学）</t>
  </si>
  <si>
    <t>双柏县安龙堡中心学校（小学）</t>
  </si>
  <si>
    <t>双柏县大麦地中心学校（小学）</t>
  </si>
  <si>
    <t>双柏县爱尼山中心学校（小学）</t>
  </si>
  <si>
    <t>双柏县独田中心学校（小学）</t>
  </si>
  <si>
    <t>双柏县嘉中心学校（小学）</t>
  </si>
  <si>
    <t>备注：1.请各学校按照义务教育家庭经济困难学生生活补助政策要求用足指标，资金下达人数为学校资助系统录入人数。2.此笔下达指标为2023年中央直拨指标，各学校要认真核实，必须把七类学生全部纳入享受，不可漏发，资金下达依据为学生资助系统录入人数，各学校务必高度重视资助系统录入工作，做到不重不漏，精准认定,资金发放有据可依。3、县级配套预算资金请及时申请使用，比例为7.5%,年底资金被财政国库收缴的责任学校自负。</t>
  </si>
  <si>
    <t>单位负责人：</t>
  </si>
  <si>
    <t>审核人：</t>
  </si>
  <si>
    <t>制表人：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</si>
</sst>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 "/>
    <numFmt numFmtId="182" formatCode="0.00_);[Red]\(0.00\)"/>
  </numFmts>
  <fonts count="56">
    <font>
      <sz val="12"/>
      <name val="宋体"/>
      <family val="0"/>
    </font>
    <font>
      <sz val="11"/>
      <name val="宋体"/>
      <family val="0"/>
    </font>
    <font>
      <b/>
      <sz val="11"/>
      <name val="宋体"/>
      <family val="0"/>
    </font>
    <font>
      <sz val="11"/>
      <color indexed="10"/>
      <name val="宋体"/>
      <family val="0"/>
    </font>
    <font>
      <sz val="11"/>
      <name val="仿宋_GB2312"/>
      <family val="3"/>
    </font>
    <font>
      <sz val="12"/>
      <name val="仿宋_GB2312"/>
      <family val="3"/>
    </font>
    <font>
      <sz val="12"/>
      <color indexed="10"/>
      <name val="宋体"/>
      <family val="0"/>
    </font>
    <font>
      <b/>
      <sz val="12"/>
      <name val="宋体"/>
      <family val="0"/>
    </font>
    <font>
      <b/>
      <sz val="16"/>
      <name val="宋体"/>
      <family val="0"/>
    </font>
    <font>
      <sz val="10"/>
      <name val="宋体"/>
      <family val="0"/>
    </font>
    <font>
      <sz val="10"/>
      <color indexed="10"/>
      <name val="宋体"/>
      <family val="0"/>
    </font>
    <font>
      <b/>
      <sz val="10"/>
      <name val="宋体"/>
      <family val="0"/>
    </font>
    <font>
      <sz val="9"/>
      <name val="宋体"/>
      <family val="0"/>
    </font>
    <font>
      <b/>
      <sz val="9"/>
      <name val="宋体"/>
      <family val="0"/>
    </font>
    <font>
      <b/>
      <sz val="12"/>
      <color indexed="10"/>
      <name val="宋体"/>
      <family val="0"/>
    </font>
    <font>
      <u val="single"/>
      <sz val="12"/>
      <color indexed="12"/>
      <name val="宋体"/>
      <family val="0"/>
    </font>
    <font>
      <u val="single"/>
      <sz val="12"/>
      <color indexed="36"/>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2"/>
      <color rgb="FFFF0000"/>
      <name val="宋体"/>
      <family val="0"/>
    </font>
    <font>
      <sz val="10"/>
      <color rgb="FFFF0000"/>
      <name val="宋体"/>
      <family val="0"/>
    </font>
    <font>
      <sz val="9"/>
      <name val="Calibri"/>
      <family val="0"/>
    </font>
    <font>
      <b/>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17" fillId="0" borderId="0">
      <alignment/>
      <protection locked="0"/>
    </xf>
    <xf numFmtId="43" fontId="33" fillId="0" borderId="0" applyFont="0" applyFill="0" applyBorder="0" applyAlignment="0" applyProtection="0"/>
    <xf numFmtId="0" fontId="0" fillId="0" borderId="0">
      <alignment/>
      <protection/>
    </xf>
  </cellStyleXfs>
  <cellXfs count="7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5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2"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52" fillId="0" borderId="0" xfId="0" applyFont="1" applyAlignment="1">
      <alignment horizontal="center" vertical="center"/>
    </xf>
    <xf numFmtId="180" fontId="0" fillId="0" borderId="0" xfId="0" applyNumberFormat="1" applyAlignment="1">
      <alignment horizontal="center" vertical="center"/>
    </xf>
    <xf numFmtId="180" fontId="7" fillId="0" borderId="0" xfId="0" applyNumberFormat="1" applyFont="1" applyAlignment="1">
      <alignment vertical="center"/>
    </xf>
    <xf numFmtId="176" fontId="0" fillId="0" borderId="0" xfId="15" applyNumberFormat="1" applyAlignment="1">
      <alignment vertical="center"/>
    </xf>
    <xf numFmtId="0" fontId="8" fillId="0" borderId="0" xfId="0" applyFont="1" applyAlignment="1">
      <alignment horizontal="center" vertical="center" wrapText="1"/>
    </xf>
    <xf numFmtId="0" fontId="9" fillId="0" borderId="0" xfId="0" applyFont="1" applyAlignment="1">
      <alignment vertical="center"/>
    </xf>
    <xf numFmtId="0" fontId="53"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53" fillId="0" borderId="0" xfId="0" applyFont="1" applyAlignment="1">
      <alignment horizontal="center" vertical="center"/>
    </xf>
    <xf numFmtId="0" fontId="52" fillId="0" borderId="0" xfId="0" applyFont="1" applyAlignment="1">
      <alignment vertical="center"/>
    </xf>
    <xf numFmtId="0" fontId="0" fillId="0" borderId="0" xfId="0" applyFont="1" applyAlignment="1">
      <alignment horizontal="center" vertical="center"/>
    </xf>
    <xf numFmtId="0" fontId="7" fillId="0" borderId="0" xfId="0" applyFont="1" applyAlignment="1">
      <alignment horizontal="center" vertical="center"/>
    </xf>
    <xf numFmtId="0" fontId="52" fillId="0" borderId="0" xfId="0" applyFont="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9" xfId="0" applyFont="1" applyBorder="1" applyAlignment="1">
      <alignment horizontal="left" vertical="center"/>
    </xf>
    <xf numFmtId="181" fontId="13" fillId="0" borderId="9" xfId="0" applyNumberFormat="1" applyFont="1" applyBorder="1" applyAlignment="1">
      <alignment horizontal="center" vertical="center"/>
    </xf>
    <xf numFmtId="180" fontId="13" fillId="0" borderId="9" xfId="0" applyNumberFormat="1" applyFont="1" applyBorder="1" applyAlignment="1">
      <alignment horizontal="center" vertical="center"/>
    </xf>
    <xf numFmtId="0" fontId="13" fillId="0" borderId="9" xfId="0" applyFont="1" applyBorder="1" applyAlignment="1">
      <alignment horizontal="left" vertical="center"/>
    </xf>
    <xf numFmtId="181" fontId="13" fillId="0" borderId="9" xfId="0" applyNumberFormat="1" applyFont="1" applyBorder="1" applyAlignment="1">
      <alignment horizontal="center" vertical="center"/>
    </xf>
    <xf numFmtId="180" fontId="13" fillId="0" borderId="9" xfId="0" applyNumberFormat="1" applyFont="1" applyBorder="1" applyAlignment="1">
      <alignment horizontal="center" vertical="center"/>
    </xf>
    <xf numFmtId="0" fontId="12" fillId="0" borderId="9" xfId="0" applyFont="1" applyBorder="1" applyAlignment="1">
      <alignment horizontal="left" vertical="center"/>
    </xf>
    <xf numFmtId="181" fontId="54" fillId="0" borderId="9" xfId="63" applyNumberFormat="1" applyFont="1" applyFill="1" applyBorder="1" applyAlignment="1" applyProtection="1">
      <alignment horizontal="center" vertical="center"/>
      <protection/>
    </xf>
    <xf numFmtId="0" fontId="54" fillId="0" borderId="9" xfId="0" applyFont="1" applyFill="1" applyBorder="1" applyAlignment="1">
      <alignment horizontal="center" vertical="center"/>
    </xf>
    <xf numFmtId="181" fontId="12" fillId="0" borderId="9" xfId="0" applyNumberFormat="1" applyFont="1" applyBorder="1" applyAlignment="1">
      <alignment horizontal="center" vertical="center"/>
    </xf>
    <xf numFmtId="180" fontId="12" fillId="0" borderId="9" xfId="0" applyNumberFormat="1" applyFont="1" applyBorder="1" applyAlignment="1">
      <alignment horizontal="center" vertical="center"/>
    </xf>
    <xf numFmtId="0" fontId="54" fillId="0" borderId="9" xfId="0" applyFont="1" applyFill="1" applyBorder="1" applyAlignment="1">
      <alignment horizontal="center" vertical="center"/>
    </xf>
    <xf numFmtId="181" fontId="54" fillId="0" borderId="9" xfId="63" applyNumberFormat="1" applyFont="1" applyFill="1" applyBorder="1" applyAlignment="1" applyProtection="1">
      <alignment horizontal="center" vertical="center"/>
      <protection/>
    </xf>
    <xf numFmtId="181" fontId="12" fillId="0" borderId="9" xfId="64" applyNumberFormat="1" applyFont="1" applyFill="1" applyBorder="1" applyAlignment="1">
      <alignment horizontal="center" vertical="center"/>
    </xf>
    <xf numFmtId="181" fontId="12" fillId="0" borderId="9" xfId="0" applyNumberFormat="1" applyFont="1" applyFill="1" applyBorder="1" applyAlignment="1">
      <alignment horizontal="center" vertical="center"/>
    </xf>
    <xf numFmtId="0" fontId="12" fillId="0" borderId="0" xfId="0" applyFont="1" applyAlignment="1">
      <alignment horizontal="left" vertical="center" wrapText="1"/>
    </xf>
    <xf numFmtId="0" fontId="0" fillId="0" borderId="0" xfId="0" applyFont="1" applyAlignment="1">
      <alignment horizontal="left" vertical="center" wrapText="1"/>
    </xf>
    <xf numFmtId="0" fontId="55" fillId="0" borderId="0" xfId="0" applyFont="1" applyAlignment="1">
      <alignment horizontal="center" vertical="center"/>
    </xf>
    <xf numFmtId="180" fontId="9" fillId="0" borderId="0" xfId="0" applyNumberFormat="1" applyFont="1" applyAlignment="1">
      <alignment horizontal="center" vertical="center"/>
    </xf>
    <xf numFmtId="176" fontId="7" fillId="0" borderId="0" xfId="15" applyNumberFormat="1" applyFont="1" applyAlignment="1">
      <alignment vertical="center"/>
    </xf>
    <xf numFmtId="0" fontId="7" fillId="0" borderId="0" xfId="0" applyFont="1" applyAlignment="1">
      <alignment vertical="center"/>
    </xf>
    <xf numFmtId="180" fontId="0" fillId="0" borderId="0" xfId="0" applyNumberFormat="1" applyFont="1" applyAlignment="1">
      <alignment horizontal="center" vertical="center"/>
    </xf>
    <xf numFmtId="180" fontId="7" fillId="0" borderId="0" xfId="0" applyNumberFormat="1" applyFont="1" applyAlignment="1">
      <alignment vertical="center"/>
    </xf>
    <xf numFmtId="31" fontId="0" fillId="0" borderId="0" xfId="0" applyNumberFormat="1"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80" fontId="12" fillId="0" borderId="9" xfId="0" applyNumberFormat="1" applyFont="1" applyBorder="1" applyAlignment="1">
      <alignment horizontal="center" vertical="center"/>
    </xf>
    <xf numFmtId="180" fontId="12" fillId="0" borderId="10" xfId="0" applyNumberFormat="1" applyFont="1" applyBorder="1" applyAlignment="1">
      <alignment horizontal="center" vertical="center" wrapText="1"/>
    </xf>
    <xf numFmtId="176" fontId="12" fillId="0" borderId="9" xfId="15" applyNumberFormat="1" applyFont="1" applyFill="1" applyBorder="1" applyAlignment="1">
      <alignment horizontal="center" vertical="center" wrapText="1"/>
    </xf>
    <xf numFmtId="176" fontId="12" fillId="0" borderId="9" xfId="15" applyNumberFormat="1" applyFont="1" applyFill="1" applyBorder="1" applyAlignment="1">
      <alignment horizontal="center" vertical="center" wrapText="1"/>
    </xf>
    <xf numFmtId="180" fontId="12" fillId="0" borderId="9" xfId="0" applyNumberFormat="1" applyFont="1" applyBorder="1" applyAlignment="1">
      <alignment horizontal="center" vertical="center" wrapText="1"/>
    </xf>
    <xf numFmtId="180" fontId="12" fillId="0" borderId="11" xfId="0" applyNumberFormat="1" applyFont="1" applyBorder="1" applyAlignment="1">
      <alignment horizontal="center" vertical="center" wrapText="1"/>
    </xf>
    <xf numFmtId="180" fontId="12" fillId="0" borderId="12" xfId="0"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76" fontId="13" fillId="0" borderId="9" xfId="15" applyNumberFormat="1" applyFont="1" applyBorder="1" applyAlignment="1">
      <alignment horizontal="center" vertical="center" wrapText="1"/>
    </xf>
    <xf numFmtId="180" fontId="12" fillId="0" borderId="9" xfId="0" applyNumberFormat="1" applyFont="1" applyBorder="1" applyAlignment="1">
      <alignment horizontal="center" vertical="center"/>
    </xf>
    <xf numFmtId="182" fontId="12" fillId="0" borderId="9" xfId="15" applyNumberFormat="1" applyFont="1" applyBorder="1" applyAlignment="1">
      <alignment horizontal="center" vertical="center" wrapText="1"/>
    </xf>
    <xf numFmtId="0" fontId="12" fillId="0" borderId="9" xfId="0" applyFont="1" applyBorder="1" applyAlignment="1">
      <alignment horizontal="center" vertical="center" wrapText="1"/>
    </xf>
    <xf numFmtId="176" fontId="12" fillId="0" borderId="9" xfId="15" applyNumberFormat="1" applyFont="1" applyBorder="1" applyAlignment="1">
      <alignment horizontal="center" vertical="center" wrapText="1"/>
    </xf>
    <xf numFmtId="0" fontId="0" fillId="0" borderId="0" xfId="0" applyFont="1" applyAlignment="1">
      <alignment horizontal="center" vertical="center" wrapText="1"/>
    </xf>
    <xf numFmtId="180" fontId="7" fillId="0" borderId="0" xfId="0" applyNumberFormat="1" applyFont="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千位分隔 2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2"/>
  <sheetViews>
    <sheetView tabSelected="1" workbookViewId="0" topLeftCell="A1">
      <pane xSplit="1" ySplit="2" topLeftCell="B3" activePane="bottomRight" state="frozen"/>
      <selection pane="bottomRight" activeCell="Q11" sqref="Q11"/>
    </sheetView>
  </sheetViews>
  <sheetFormatPr defaultColWidth="9.00390625" defaultRowHeight="14.25"/>
  <cols>
    <col min="1" max="1" width="22.25390625" style="0" customWidth="1"/>
    <col min="2" max="2" width="7.75390625" style="0" customWidth="1"/>
    <col min="3" max="3" width="7.125" style="8" customWidth="1"/>
    <col min="4" max="4" width="6.375" style="9" customWidth="1"/>
    <col min="5" max="5" width="5.875" style="9" customWidth="1"/>
    <col min="6" max="6" width="11.75390625" style="10" customWidth="1"/>
    <col min="7" max="7" width="5.75390625" style="11" customWidth="1"/>
    <col min="8" max="8" width="6.375" style="9" customWidth="1"/>
    <col min="9" max="9" width="7.875" style="12" customWidth="1"/>
    <col min="10" max="10" width="8.75390625" style="13" customWidth="1"/>
    <col min="11" max="11" width="12.75390625" style="13" customWidth="1"/>
    <col min="12" max="13" width="13.50390625" style="0" customWidth="1"/>
    <col min="14" max="14" width="12.875" style="14" customWidth="1"/>
    <col min="15" max="15" width="18.375" style="0" customWidth="1"/>
    <col min="16" max="19" width="11.625" style="0" bestFit="1" customWidth="1"/>
  </cols>
  <sheetData>
    <row r="1" spans="1:15" ht="36.75" customHeight="1">
      <c r="A1" s="15" t="s">
        <v>0</v>
      </c>
      <c r="B1" s="15"/>
      <c r="C1" s="15"/>
      <c r="D1" s="15"/>
      <c r="E1" s="15"/>
      <c r="F1" s="15"/>
      <c r="G1" s="15"/>
      <c r="H1" s="15"/>
      <c r="I1" s="15"/>
      <c r="J1" s="15"/>
      <c r="K1" s="15"/>
      <c r="L1" s="15"/>
      <c r="M1" s="15"/>
      <c r="N1" s="15"/>
      <c r="O1" s="15"/>
    </row>
    <row r="2" spans="1:15" ht="9.75" customHeight="1" hidden="1">
      <c r="A2" s="16"/>
      <c r="B2" s="16"/>
      <c r="C2" s="17"/>
      <c r="D2" s="18"/>
      <c r="E2" s="18"/>
      <c r="F2" s="19"/>
      <c r="G2" s="20"/>
      <c r="H2" s="18"/>
      <c r="I2" s="47"/>
      <c r="N2" s="48"/>
      <c r="O2" s="49"/>
    </row>
    <row r="3" spans="1:19" s="1" customFormat="1" ht="24" customHeight="1">
      <c r="A3" s="1" t="s">
        <v>1</v>
      </c>
      <c r="C3" s="21"/>
      <c r="D3" s="22"/>
      <c r="E3" s="22"/>
      <c r="F3" s="23"/>
      <c r="G3" s="24"/>
      <c r="H3" s="22"/>
      <c r="I3" s="50"/>
      <c r="J3" s="51"/>
      <c r="K3" s="51"/>
      <c r="L3" s="52"/>
      <c r="M3" s="52"/>
      <c r="N3" s="53"/>
      <c r="O3" s="22" t="s">
        <v>2</v>
      </c>
      <c r="P3" s="54"/>
      <c r="Q3" s="54"/>
      <c r="R3" s="54"/>
      <c r="S3" s="54"/>
    </row>
    <row r="4" spans="1:15" s="2" customFormat="1" ht="24" customHeight="1">
      <c r="A4" s="25" t="s">
        <v>3</v>
      </c>
      <c r="B4" s="26" t="s">
        <v>4</v>
      </c>
      <c r="C4" s="27" t="s">
        <v>5</v>
      </c>
      <c r="D4" s="27"/>
      <c r="E4" s="27"/>
      <c r="F4" s="27"/>
      <c r="G4" s="27" t="s">
        <v>6</v>
      </c>
      <c r="H4" s="27"/>
      <c r="I4" s="55"/>
      <c r="J4" s="55"/>
      <c r="K4" s="56" t="s">
        <v>7</v>
      </c>
      <c r="L4" s="57" t="s">
        <v>8</v>
      </c>
      <c r="M4" s="58" t="s">
        <v>9</v>
      </c>
      <c r="N4" s="26" t="s">
        <v>10</v>
      </c>
      <c r="O4" s="26" t="s">
        <v>11</v>
      </c>
    </row>
    <row r="5" spans="1:15" s="2" customFormat="1" ht="29.25" customHeight="1">
      <c r="A5" s="25"/>
      <c r="B5" s="26"/>
      <c r="C5" s="26" t="s">
        <v>12</v>
      </c>
      <c r="D5" s="28" t="s">
        <v>13</v>
      </c>
      <c r="E5" s="28" t="s">
        <v>14</v>
      </c>
      <c r="F5" s="28" t="s">
        <v>15</v>
      </c>
      <c r="G5" s="26" t="s">
        <v>16</v>
      </c>
      <c r="H5" s="28" t="s">
        <v>13</v>
      </c>
      <c r="I5" s="59" t="s">
        <v>14</v>
      </c>
      <c r="J5" s="28" t="s">
        <v>15</v>
      </c>
      <c r="K5" s="60"/>
      <c r="L5" s="57"/>
      <c r="M5" s="58"/>
      <c r="N5" s="26"/>
      <c r="O5" s="26"/>
    </row>
    <row r="6" spans="1:15" s="3" customFormat="1" ht="39" customHeight="1">
      <c r="A6" s="25"/>
      <c r="B6" s="26"/>
      <c r="C6" s="26"/>
      <c r="D6" s="28"/>
      <c r="E6" s="28"/>
      <c r="F6" s="28"/>
      <c r="G6" s="26"/>
      <c r="H6" s="28"/>
      <c r="I6" s="59"/>
      <c r="J6" s="28"/>
      <c r="K6" s="61"/>
      <c r="L6" s="58"/>
      <c r="M6" s="58" t="s">
        <v>8</v>
      </c>
      <c r="N6" s="26"/>
      <c r="O6" s="26"/>
    </row>
    <row r="7" spans="1:15" s="3" customFormat="1" ht="22.5" customHeight="1">
      <c r="A7" s="29" t="s">
        <v>17</v>
      </c>
      <c r="B7" s="30">
        <f>B8+B17</f>
        <v>11344</v>
      </c>
      <c r="C7" s="30">
        <f aca="true" t="shared" si="0" ref="C7:P7">C8+C17</f>
        <v>7544</v>
      </c>
      <c r="D7" s="30"/>
      <c r="E7" s="30"/>
      <c r="F7" s="31">
        <f t="shared" si="0"/>
        <v>4144625</v>
      </c>
      <c r="G7" s="30">
        <f t="shared" si="0"/>
        <v>197</v>
      </c>
      <c r="H7" s="30"/>
      <c r="I7" s="30"/>
      <c r="J7" s="31">
        <f t="shared" si="0"/>
        <v>51062.5</v>
      </c>
      <c r="K7" s="31">
        <f t="shared" si="0"/>
        <v>4195687.5</v>
      </c>
      <c r="L7" s="31">
        <f t="shared" si="0"/>
        <v>413400</v>
      </c>
      <c r="M7" s="31">
        <f t="shared" si="0"/>
        <v>1900</v>
      </c>
      <c r="N7" s="30"/>
      <c r="O7" s="62"/>
    </row>
    <row r="8" spans="1:15" s="4" customFormat="1" ht="22.5" customHeight="1">
      <c r="A8" s="32" t="s">
        <v>18</v>
      </c>
      <c r="B8" s="33">
        <f>B9+B10+B11+B12+B13+B14+B15+B16</f>
        <v>4083</v>
      </c>
      <c r="C8" s="33">
        <f>C9+C10+C11+C12+C13+C14+C15+C16</f>
        <v>2981</v>
      </c>
      <c r="D8" s="33">
        <v>1250</v>
      </c>
      <c r="E8" s="33">
        <v>625</v>
      </c>
      <c r="F8" s="34">
        <f>F9+F10+F11+F12+F13+F14+F15+F16</f>
        <v>1863125</v>
      </c>
      <c r="G8" s="33">
        <f>G9+G10+G11+G12+G13+G14+G15+G16</f>
        <v>29</v>
      </c>
      <c r="H8" s="33">
        <v>625</v>
      </c>
      <c r="I8" s="34">
        <v>312.5</v>
      </c>
      <c r="J8" s="34">
        <f>J9+J10+J11+J12+J13+J14+J15+J16</f>
        <v>9062.5</v>
      </c>
      <c r="K8" s="31">
        <f>F8+J8</f>
        <v>1872187.5</v>
      </c>
      <c r="L8" s="31">
        <f>SUM(L9:L16)</f>
        <v>143400</v>
      </c>
      <c r="M8" s="31">
        <f>SUM(M9:M16)</f>
        <v>1200</v>
      </c>
      <c r="N8" s="63"/>
      <c r="O8" s="62"/>
    </row>
    <row r="9" spans="1:16" s="2" customFormat="1" ht="22.5" customHeight="1">
      <c r="A9" s="35" t="s">
        <v>19</v>
      </c>
      <c r="B9" s="36">
        <v>2079</v>
      </c>
      <c r="C9" s="37">
        <v>1592</v>
      </c>
      <c r="D9" s="38">
        <v>1250</v>
      </c>
      <c r="E9" s="38">
        <v>625</v>
      </c>
      <c r="F9" s="39">
        <f>C9*E9</f>
        <v>995000</v>
      </c>
      <c r="G9" s="40">
        <v>18</v>
      </c>
      <c r="H9" s="38">
        <v>625</v>
      </c>
      <c r="I9" s="39">
        <v>312.5</v>
      </c>
      <c r="J9" s="39">
        <f aca="true" t="shared" si="1" ref="J9:J16">G9*I9</f>
        <v>5625</v>
      </c>
      <c r="K9" s="64">
        <f aca="true" t="shared" si="2" ref="K9:K18">F9+J9</f>
        <v>1000625</v>
      </c>
      <c r="L9" s="64">
        <v>40400</v>
      </c>
      <c r="M9" s="64">
        <v>700</v>
      </c>
      <c r="N9" s="65" t="s">
        <v>20</v>
      </c>
      <c r="O9" s="66" t="s">
        <v>21</v>
      </c>
      <c r="P9" s="4"/>
    </row>
    <row r="10" spans="1:16" s="2" customFormat="1" ht="22.5" customHeight="1">
      <c r="A10" s="35" t="s">
        <v>22</v>
      </c>
      <c r="B10" s="41">
        <v>453</v>
      </c>
      <c r="C10" s="37">
        <v>377</v>
      </c>
      <c r="D10" s="38">
        <v>1250</v>
      </c>
      <c r="E10" s="38">
        <v>625</v>
      </c>
      <c r="F10" s="39">
        <f aca="true" t="shared" si="3" ref="F10:F16">C10*E10</f>
        <v>235625</v>
      </c>
      <c r="G10" s="40">
        <v>3</v>
      </c>
      <c r="H10" s="38">
        <v>625</v>
      </c>
      <c r="I10" s="39">
        <v>312.5</v>
      </c>
      <c r="J10" s="39">
        <f t="shared" si="1"/>
        <v>937.5</v>
      </c>
      <c r="K10" s="64">
        <f t="shared" si="2"/>
        <v>236562.5</v>
      </c>
      <c r="L10" s="64">
        <v>0</v>
      </c>
      <c r="M10" s="64"/>
      <c r="N10" s="65" t="s">
        <v>20</v>
      </c>
      <c r="O10" s="66" t="s">
        <v>21</v>
      </c>
      <c r="P10" s="4"/>
    </row>
    <row r="11" spans="1:16" s="2" customFormat="1" ht="22.5" customHeight="1">
      <c r="A11" s="35" t="s">
        <v>23</v>
      </c>
      <c r="B11" s="41">
        <f>192+155</f>
        <v>347</v>
      </c>
      <c r="C11" s="37">
        <v>176</v>
      </c>
      <c r="D11" s="38">
        <v>1250</v>
      </c>
      <c r="E11" s="38">
        <v>625</v>
      </c>
      <c r="F11" s="39">
        <f t="shared" si="3"/>
        <v>110000</v>
      </c>
      <c r="G11" s="40">
        <v>3</v>
      </c>
      <c r="H11" s="38">
        <v>625</v>
      </c>
      <c r="I11" s="39">
        <v>312.5</v>
      </c>
      <c r="J11" s="39">
        <f t="shared" si="1"/>
        <v>937.5</v>
      </c>
      <c r="K11" s="64">
        <f t="shared" si="2"/>
        <v>110937.5</v>
      </c>
      <c r="L11" s="64">
        <v>90000</v>
      </c>
      <c r="M11" s="64"/>
      <c r="N11" s="65" t="s">
        <v>20</v>
      </c>
      <c r="O11" s="66" t="s">
        <v>21</v>
      </c>
      <c r="P11" s="4"/>
    </row>
    <row r="12" spans="1:16" s="2" customFormat="1" ht="22.5" customHeight="1">
      <c r="A12" s="35" t="s">
        <v>24</v>
      </c>
      <c r="B12" s="41">
        <v>150</v>
      </c>
      <c r="C12" s="37">
        <v>147</v>
      </c>
      <c r="D12" s="38">
        <v>1250</v>
      </c>
      <c r="E12" s="38">
        <v>625</v>
      </c>
      <c r="F12" s="39">
        <f t="shared" si="3"/>
        <v>91875</v>
      </c>
      <c r="G12" s="40">
        <v>1</v>
      </c>
      <c r="H12" s="38">
        <v>625</v>
      </c>
      <c r="I12" s="39">
        <v>312.5</v>
      </c>
      <c r="J12" s="39">
        <f t="shared" si="1"/>
        <v>312.5</v>
      </c>
      <c r="K12" s="64">
        <f t="shared" si="2"/>
        <v>92187.5</v>
      </c>
      <c r="L12" s="64">
        <v>0</v>
      </c>
      <c r="M12" s="64"/>
      <c r="N12" s="65" t="s">
        <v>20</v>
      </c>
      <c r="O12" s="66" t="s">
        <v>21</v>
      </c>
      <c r="P12" s="4"/>
    </row>
    <row r="13" spans="1:16" s="2" customFormat="1" ht="22.5" customHeight="1">
      <c r="A13" s="35" t="s">
        <v>25</v>
      </c>
      <c r="B13" s="41">
        <v>74</v>
      </c>
      <c r="C13" s="37">
        <v>67</v>
      </c>
      <c r="D13" s="38">
        <v>1250</v>
      </c>
      <c r="E13" s="38">
        <v>625</v>
      </c>
      <c r="F13" s="39">
        <f t="shared" si="3"/>
        <v>41875</v>
      </c>
      <c r="G13" s="40">
        <v>2</v>
      </c>
      <c r="H13" s="38">
        <v>625</v>
      </c>
      <c r="I13" s="39">
        <v>312.5</v>
      </c>
      <c r="J13" s="39">
        <f t="shared" si="1"/>
        <v>625</v>
      </c>
      <c r="K13" s="64">
        <f t="shared" si="2"/>
        <v>42500</v>
      </c>
      <c r="L13" s="64">
        <v>13000</v>
      </c>
      <c r="M13" s="64"/>
      <c r="N13" s="65" t="s">
        <v>20</v>
      </c>
      <c r="O13" s="66" t="s">
        <v>21</v>
      </c>
      <c r="P13" s="4"/>
    </row>
    <row r="14" spans="1:16" s="2" customFormat="1" ht="22.5" customHeight="1">
      <c r="A14" s="35" t="s">
        <v>26</v>
      </c>
      <c r="B14" s="42">
        <v>76</v>
      </c>
      <c r="C14" s="37">
        <v>76</v>
      </c>
      <c r="D14" s="38">
        <v>1250</v>
      </c>
      <c r="E14" s="38">
        <v>625</v>
      </c>
      <c r="F14" s="39">
        <f t="shared" si="3"/>
        <v>47500</v>
      </c>
      <c r="G14" s="40"/>
      <c r="H14" s="38">
        <v>625</v>
      </c>
      <c r="I14" s="39">
        <v>312.5</v>
      </c>
      <c r="J14" s="39">
        <f t="shared" si="1"/>
        <v>0</v>
      </c>
      <c r="K14" s="64">
        <f t="shared" si="2"/>
        <v>47500</v>
      </c>
      <c r="L14" s="64">
        <v>0</v>
      </c>
      <c r="M14" s="64"/>
      <c r="N14" s="65" t="s">
        <v>20</v>
      </c>
      <c r="O14" s="66" t="s">
        <v>21</v>
      </c>
      <c r="P14" s="4"/>
    </row>
    <row r="15" spans="1:16" s="2" customFormat="1" ht="22.5" customHeight="1">
      <c r="A15" s="35" t="s">
        <v>27</v>
      </c>
      <c r="B15" s="36">
        <v>54</v>
      </c>
      <c r="C15" s="37">
        <v>54</v>
      </c>
      <c r="D15" s="38">
        <v>1250</v>
      </c>
      <c r="E15" s="38">
        <v>625</v>
      </c>
      <c r="F15" s="39">
        <f t="shared" si="3"/>
        <v>33750</v>
      </c>
      <c r="G15" s="40"/>
      <c r="H15" s="38">
        <v>625</v>
      </c>
      <c r="I15" s="39">
        <v>312.5</v>
      </c>
      <c r="J15" s="39">
        <f t="shared" si="1"/>
        <v>0</v>
      </c>
      <c r="K15" s="64">
        <f t="shared" si="2"/>
        <v>33750</v>
      </c>
      <c r="L15" s="64">
        <v>0</v>
      </c>
      <c r="M15" s="64"/>
      <c r="N15" s="65" t="s">
        <v>20</v>
      </c>
      <c r="O15" s="66" t="s">
        <v>21</v>
      </c>
      <c r="P15" s="4"/>
    </row>
    <row r="16" spans="1:16" s="2" customFormat="1" ht="22.5" customHeight="1">
      <c r="A16" s="35" t="s">
        <v>28</v>
      </c>
      <c r="B16" s="41">
        <v>850</v>
      </c>
      <c r="C16" s="37">
        <v>492</v>
      </c>
      <c r="D16" s="38">
        <v>1250</v>
      </c>
      <c r="E16" s="38">
        <v>625</v>
      </c>
      <c r="F16" s="39">
        <f t="shared" si="3"/>
        <v>307500</v>
      </c>
      <c r="G16" s="40">
        <v>2</v>
      </c>
      <c r="H16" s="38">
        <v>625</v>
      </c>
      <c r="I16" s="39">
        <v>312.5</v>
      </c>
      <c r="J16" s="39">
        <f t="shared" si="1"/>
        <v>625</v>
      </c>
      <c r="K16" s="64">
        <f t="shared" si="2"/>
        <v>308125</v>
      </c>
      <c r="L16" s="64">
        <v>0</v>
      </c>
      <c r="M16" s="64">
        <v>500</v>
      </c>
      <c r="N16" s="65" t="s">
        <v>20</v>
      </c>
      <c r="O16" s="66" t="s">
        <v>21</v>
      </c>
      <c r="P16" s="4"/>
    </row>
    <row r="17" spans="1:15" s="4" customFormat="1" ht="22.5" customHeight="1">
      <c r="A17" s="32" t="s">
        <v>29</v>
      </c>
      <c r="B17" s="33">
        <f>B18+B19+B20+B21+B22+B23+B24+B25+B26</f>
        <v>7261</v>
      </c>
      <c r="C17" s="33">
        <f aca="true" t="shared" si="4" ref="C17:K17">C18+C19+C20+C21+C22+C23+C24+C25+C26</f>
        <v>4563</v>
      </c>
      <c r="D17" s="33">
        <v>1000</v>
      </c>
      <c r="E17" s="33">
        <v>500</v>
      </c>
      <c r="F17" s="34">
        <f t="shared" si="4"/>
        <v>2281500</v>
      </c>
      <c r="G17" s="33">
        <f t="shared" si="4"/>
        <v>168</v>
      </c>
      <c r="H17" s="33">
        <v>500</v>
      </c>
      <c r="I17" s="34">
        <f t="shared" si="4"/>
        <v>2250</v>
      </c>
      <c r="J17" s="34">
        <f t="shared" si="4"/>
        <v>42000</v>
      </c>
      <c r="K17" s="31">
        <f t="shared" si="2"/>
        <v>2323500</v>
      </c>
      <c r="L17" s="31">
        <f>L18+L19+L20+L21+L22+L23+L24+L25+L26</f>
        <v>270000</v>
      </c>
      <c r="M17" s="31">
        <f>SUM(M18:M26)</f>
        <v>700</v>
      </c>
      <c r="N17" s="63"/>
      <c r="O17" s="66"/>
    </row>
    <row r="18" spans="1:19" s="5" customFormat="1" ht="22.5" customHeight="1">
      <c r="A18" s="35" t="s">
        <v>30</v>
      </c>
      <c r="B18" s="41">
        <v>1632</v>
      </c>
      <c r="C18" s="37"/>
      <c r="D18" s="43">
        <v>1000</v>
      </c>
      <c r="E18" s="43">
        <v>500</v>
      </c>
      <c r="F18" s="39">
        <f>C18*E18</f>
        <v>0</v>
      </c>
      <c r="G18" s="40">
        <v>75</v>
      </c>
      <c r="H18" s="43">
        <v>500</v>
      </c>
      <c r="I18" s="39">
        <f aca="true" t="shared" si="5" ref="I18:I26">H18/2</f>
        <v>250</v>
      </c>
      <c r="J18" s="39">
        <f aca="true" t="shared" si="6" ref="J18:J26">G18*I18</f>
        <v>18750</v>
      </c>
      <c r="K18" s="64">
        <f t="shared" si="2"/>
        <v>18750</v>
      </c>
      <c r="L18" s="64">
        <v>0</v>
      </c>
      <c r="M18" s="64">
        <v>700</v>
      </c>
      <c r="N18" s="67" t="s">
        <v>31</v>
      </c>
      <c r="O18" s="66" t="s">
        <v>21</v>
      </c>
      <c r="P18" s="4"/>
      <c r="Q18" s="8"/>
      <c r="R18" s="8"/>
      <c r="S18" s="8"/>
    </row>
    <row r="19" spans="1:16" s="2" customFormat="1" ht="22.5" customHeight="1">
      <c r="A19" s="35" t="s">
        <v>32</v>
      </c>
      <c r="B19" s="41">
        <v>1538</v>
      </c>
      <c r="C19" s="37">
        <v>1371</v>
      </c>
      <c r="D19" s="38">
        <v>1000</v>
      </c>
      <c r="E19" s="38">
        <v>500</v>
      </c>
      <c r="F19" s="39">
        <f aca="true" t="shared" si="7" ref="F19:F26">C19*E19</f>
        <v>685500</v>
      </c>
      <c r="G19" s="40">
        <v>2</v>
      </c>
      <c r="H19" s="38">
        <v>500</v>
      </c>
      <c r="I19" s="39">
        <f t="shared" si="5"/>
        <v>250</v>
      </c>
      <c r="J19" s="39">
        <f t="shared" si="6"/>
        <v>500</v>
      </c>
      <c r="K19" s="64">
        <f aca="true" t="shared" si="8" ref="K19:K26">F19+J19</f>
        <v>686000</v>
      </c>
      <c r="L19" s="64">
        <v>59000</v>
      </c>
      <c r="M19" s="64"/>
      <c r="N19" s="67" t="s">
        <v>31</v>
      </c>
      <c r="O19" s="66" t="s">
        <v>21</v>
      </c>
      <c r="P19" s="4"/>
    </row>
    <row r="20" spans="1:16" s="2" customFormat="1" ht="22.5" customHeight="1">
      <c r="A20" s="35" t="s">
        <v>33</v>
      </c>
      <c r="B20" s="41">
        <v>810</v>
      </c>
      <c r="C20" s="37">
        <v>521</v>
      </c>
      <c r="D20" s="38">
        <v>1000</v>
      </c>
      <c r="E20" s="43">
        <v>500</v>
      </c>
      <c r="F20" s="39">
        <f t="shared" si="7"/>
        <v>260500</v>
      </c>
      <c r="G20" s="40">
        <v>15</v>
      </c>
      <c r="H20" s="43">
        <v>500</v>
      </c>
      <c r="I20" s="39">
        <f t="shared" si="5"/>
        <v>250</v>
      </c>
      <c r="J20" s="39">
        <f t="shared" si="6"/>
        <v>3750</v>
      </c>
      <c r="K20" s="64">
        <f t="shared" si="8"/>
        <v>264250</v>
      </c>
      <c r="L20" s="64">
        <v>0</v>
      </c>
      <c r="M20" s="64"/>
      <c r="N20" s="67" t="s">
        <v>31</v>
      </c>
      <c r="O20" s="66" t="s">
        <v>21</v>
      </c>
      <c r="P20" s="4"/>
    </row>
    <row r="21" spans="1:16" s="2" customFormat="1" ht="22.5" customHeight="1">
      <c r="A21" s="35" t="s">
        <v>34</v>
      </c>
      <c r="B21" s="41">
        <v>753</v>
      </c>
      <c r="C21" s="37">
        <v>674</v>
      </c>
      <c r="D21" s="38">
        <v>1000</v>
      </c>
      <c r="E21" s="38">
        <v>500</v>
      </c>
      <c r="F21" s="39">
        <f t="shared" si="7"/>
        <v>337000</v>
      </c>
      <c r="G21" s="40">
        <v>10</v>
      </c>
      <c r="H21" s="38">
        <v>500</v>
      </c>
      <c r="I21" s="39">
        <f t="shared" si="5"/>
        <v>250</v>
      </c>
      <c r="J21" s="39">
        <f t="shared" si="6"/>
        <v>2500</v>
      </c>
      <c r="K21" s="64">
        <f t="shared" si="8"/>
        <v>339500</v>
      </c>
      <c r="L21" s="64">
        <v>85000</v>
      </c>
      <c r="M21" s="64"/>
      <c r="N21" s="67" t="s">
        <v>31</v>
      </c>
      <c r="O21" s="66" t="s">
        <v>21</v>
      </c>
      <c r="P21" s="4"/>
    </row>
    <row r="22" spans="1:19" s="5" customFormat="1" ht="22.5" customHeight="1">
      <c r="A22" s="35" t="s">
        <v>35</v>
      </c>
      <c r="B22" s="41">
        <v>255</v>
      </c>
      <c r="C22" s="37">
        <v>242</v>
      </c>
      <c r="D22" s="38">
        <v>1000</v>
      </c>
      <c r="E22" s="43">
        <v>500</v>
      </c>
      <c r="F22" s="39">
        <f t="shared" si="7"/>
        <v>121000</v>
      </c>
      <c r="G22" s="40">
        <v>4</v>
      </c>
      <c r="H22" s="43">
        <v>500</v>
      </c>
      <c r="I22" s="39">
        <f t="shared" si="5"/>
        <v>250</v>
      </c>
      <c r="J22" s="39">
        <f t="shared" si="6"/>
        <v>1000</v>
      </c>
      <c r="K22" s="64">
        <f t="shared" si="8"/>
        <v>122000</v>
      </c>
      <c r="L22" s="64">
        <v>0</v>
      </c>
      <c r="M22" s="64"/>
      <c r="N22" s="67" t="s">
        <v>31</v>
      </c>
      <c r="O22" s="66" t="s">
        <v>21</v>
      </c>
      <c r="P22" s="4"/>
      <c r="Q22" s="8"/>
      <c r="R22" s="8"/>
      <c r="S22" s="8"/>
    </row>
    <row r="23" spans="1:19" s="5" customFormat="1" ht="22.5" customHeight="1">
      <c r="A23" s="35" t="s">
        <v>36</v>
      </c>
      <c r="B23" s="41">
        <v>281</v>
      </c>
      <c r="C23" s="37">
        <v>234</v>
      </c>
      <c r="D23" s="38">
        <v>1000</v>
      </c>
      <c r="E23" s="38">
        <v>500</v>
      </c>
      <c r="F23" s="39">
        <f t="shared" si="7"/>
        <v>117000</v>
      </c>
      <c r="G23" s="40">
        <v>1</v>
      </c>
      <c r="H23" s="38">
        <v>500</v>
      </c>
      <c r="I23" s="39">
        <f t="shared" si="5"/>
        <v>250</v>
      </c>
      <c r="J23" s="39">
        <f t="shared" si="6"/>
        <v>250</v>
      </c>
      <c r="K23" s="64">
        <f t="shared" si="8"/>
        <v>117250</v>
      </c>
      <c r="L23" s="64">
        <v>30000</v>
      </c>
      <c r="M23" s="64"/>
      <c r="N23" s="67" t="s">
        <v>31</v>
      </c>
      <c r="O23" s="66" t="s">
        <v>21</v>
      </c>
      <c r="P23" s="4"/>
      <c r="Q23" s="8"/>
      <c r="R23" s="8"/>
      <c r="S23" s="8"/>
    </row>
    <row r="24" spans="1:16" s="2" customFormat="1" ht="22.5" customHeight="1">
      <c r="A24" s="35" t="s">
        <v>37</v>
      </c>
      <c r="B24" s="41">
        <v>251</v>
      </c>
      <c r="C24" s="37">
        <v>248</v>
      </c>
      <c r="D24" s="38">
        <v>1000</v>
      </c>
      <c r="E24" s="43">
        <v>500</v>
      </c>
      <c r="F24" s="39">
        <f t="shared" si="7"/>
        <v>124000</v>
      </c>
      <c r="G24" s="40"/>
      <c r="H24" s="43">
        <v>500</v>
      </c>
      <c r="I24" s="39">
        <f t="shared" si="5"/>
        <v>250</v>
      </c>
      <c r="J24" s="39">
        <f t="shared" si="6"/>
        <v>0</v>
      </c>
      <c r="K24" s="64">
        <f t="shared" si="8"/>
        <v>124000</v>
      </c>
      <c r="L24" s="64">
        <v>36000</v>
      </c>
      <c r="M24" s="64"/>
      <c r="N24" s="67" t="s">
        <v>31</v>
      </c>
      <c r="O24" s="66" t="s">
        <v>21</v>
      </c>
      <c r="P24" s="4"/>
    </row>
    <row r="25" spans="1:16" s="2" customFormat="1" ht="22.5" customHeight="1">
      <c r="A25" s="35" t="s">
        <v>38</v>
      </c>
      <c r="B25" s="41">
        <v>124</v>
      </c>
      <c r="C25" s="37">
        <v>121</v>
      </c>
      <c r="D25" s="38">
        <v>1000</v>
      </c>
      <c r="E25" s="38">
        <v>500</v>
      </c>
      <c r="F25" s="39">
        <f t="shared" si="7"/>
        <v>60500</v>
      </c>
      <c r="G25" s="40"/>
      <c r="H25" s="38">
        <v>500</v>
      </c>
      <c r="I25" s="39">
        <f t="shared" si="5"/>
        <v>250</v>
      </c>
      <c r="J25" s="39">
        <f t="shared" si="6"/>
        <v>0</v>
      </c>
      <c r="K25" s="64">
        <f t="shared" si="8"/>
        <v>60500</v>
      </c>
      <c r="L25" s="64">
        <v>0</v>
      </c>
      <c r="M25" s="64"/>
      <c r="N25" s="67" t="s">
        <v>31</v>
      </c>
      <c r="O25" s="66" t="s">
        <v>21</v>
      </c>
      <c r="P25" s="4"/>
    </row>
    <row r="26" spans="1:16" s="2" customFormat="1" ht="22.5" customHeight="1">
      <c r="A26" s="35" t="s">
        <v>39</v>
      </c>
      <c r="B26" s="41">
        <v>1617</v>
      </c>
      <c r="C26" s="37">
        <v>1152</v>
      </c>
      <c r="D26" s="38">
        <v>1000</v>
      </c>
      <c r="E26" s="43">
        <v>500</v>
      </c>
      <c r="F26" s="39">
        <f t="shared" si="7"/>
        <v>576000</v>
      </c>
      <c r="G26" s="40">
        <v>61</v>
      </c>
      <c r="H26" s="43">
        <v>500</v>
      </c>
      <c r="I26" s="39">
        <f t="shared" si="5"/>
        <v>250</v>
      </c>
      <c r="J26" s="39">
        <f t="shared" si="6"/>
        <v>15250</v>
      </c>
      <c r="K26" s="64">
        <f t="shared" si="8"/>
        <v>591250</v>
      </c>
      <c r="L26" s="64">
        <v>60000</v>
      </c>
      <c r="M26" s="64"/>
      <c r="N26" s="67" t="s">
        <v>31</v>
      </c>
      <c r="O26" s="66" t="s">
        <v>21</v>
      </c>
      <c r="P26" s="8"/>
    </row>
    <row r="27" spans="1:15" s="6" customFormat="1" ht="33" customHeight="1">
      <c r="A27" s="44" t="s">
        <v>40</v>
      </c>
      <c r="B27" s="44"/>
      <c r="C27" s="44"/>
      <c r="D27" s="44"/>
      <c r="E27" s="44"/>
      <c r="F27" s="44"/>
      <c r="G27" s="44"/>
      <c r="H27" s="44"/>
      <c r="I27" s="44"/>
      <c r="J27" s="44"/>
      <c r="K27" s="44"/>
      <c r="L27" s="44"/>
      <c r="M27" s="44"/>
      <c r="N27" s="44"/>
      <c r="O27" s="44"/>
    </row>
    <row r="28" spans="1:19" s="7" customFormat="1" ht="19.5" customHeight="1">
      <c r="A28" s="45" t="s">
        <v>41</v>
      </c>
      <c r="B28" s="45"/>
      <c r="C28" s="45"/>
      <c r="D28" s="45"/>
      <c r="E28" s="45"/>
      <c r="F28" s="45"/>
      <c r="G28" s="45"/>
      <c r="H28" s="45"/>
      <c r="I28" s="68" t="s">
        <v>42</v>
      </c>
      <c r="J28" s="68"/>
      <c r="K28" s="45"/>
      <c r="L28" s="45"/>
      <c r="M28" s="45"/>
      <c r="N28" s="45" t="s">
        <v>43</v>
      </c>
      <c r="O28" s="45"/>
      <c r="P28" s="54"/>
      <c r="Q28" s="54"/>
      <c r="R28" s="54"/>
      <c r="S28" s="54"/>
    </row>
    <row r="29" spans="4:9" ht="14.25">
      <c r="D29" s="10"/>
      <c r="E29" s="10"/>
      <c r="G29" s="46"/>
      <c r="H29" s="10"/>
      <c r="I29" s="69"/>
    </row>
    <row r="30" spans="4:9" ht="14.25">
      <c r="D30" s="10"/>
      <c r="E30" s="10"/>
      <c r="G30" s="46"/>
      <c r="H30" s="10"/>
      <c r="I30" s="69"/>
    </row>
    <row r="39" spans="4:9" ht="14.25">
      <c r="D39" s="10"/>
      <c r="E39" s="10"/>
      <c r="G39" s="46"/>
      <c r="H39" s="10"/>
      <c r="I39" s="69"/>
    </row>
    <row r="42" spans="10:11" ht="14.25">
      <c r="J42" s="51"/>
      <c r="K42" s="51"/>
    </row>
  </sheetData>
  <sheetProtection/>
  <mergeCells count="20">
    <mergeCell ref="A1:O1"/>
    <mergeCell ref="C4:F4"/>
    <mergeCell ref="G4:J4"/>
    <mergeCell ref="A27:O27"/>
    <mergeCell ref="I28:J28"/>
    <mergeCell ref="A4:A6"/>
    <mergeCell ref="B4:B6"/>
    <mergeCell ref="C5:C6"/>
    <mergeCell ref="D5:D6"/>
    <mergeCell ref="E5:E6"/>
    <mergeCell ref="F5:F6"/>
    <mergeCell ref="G5:G6"/>
    <mergeCell ref="H5:H6"/>
    <mergeCell ref="I5:I6"/>
    <mergeCell ref="J5:J6"/>
    <mergeCell ref="K4:K6"/>
    <mergeCell ref="L4:L6"/>
    <mergeCell ref="M4:M5"/>
    <mergeCell ref="N4:N6"/>
    <mergeCell ref="O4:O6"/>
  </mergeCells>
  <printOptions horizontalCentered="1"/>
  <pageMargins left="0.36" right="0.16" top="0.39" bottom="0" header="0.35" footer="0.3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pocket</cp:lastModifiedBy>
  <cp:lastPrinted>2017-03-02T07:04:46Z</cp:lastPrinted>
  <dcterms:created xsi:type="dcterms:W3CDTF">2007-05-11T00:06:41Z</dcterms:created>
  <dcterms:modified xsi:type="dcterms:W3CDTF">2023-12-26T08:13:11Z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FB075A5955FA417D8CD409202FDE60B9</vt:lpwstr>
  </property>
</Properties>
</file>