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<sst xmlns="http://schemas.openxmlformats.org/spreadsheetml/2006/main" count="45" uniqueCount="38">
  <si>
    <t>双柏县2023/2024学年初各级各类学校办学条件基本情况（总数）</t>
  </si>
  <si>
    <t>学校类型</t>
  </si>
  <si>
    <r>
      <t>占地面积（</t>
    </r>
    <r>
      <rPr>
        <sz val="10"/>
        <color theme="1"/>
        <rFont val="宋体"/>
        <charset val="134"/>
      </rPr>
      <t>㎡</t>
    </r>
    <r>
      <rPr>
        <sz val="10"/>
        <color theme="1"/>
        <rFont val="方正仿宋简体"/>
        <charset val="134"/>
      </rPr>
      <t>）</t>
    </r>
  </si>
  <si>
    <r>
      <t>校舍建筑面积（</t>
    </r>
    <r>
      <rPr>
        <sz val="10"/>
        <color theme="1"/>
        <rFont val="宋体"/>
        <charset val="134"/>
      </rPr>
      <t>㎡</t>
    </r>
    <r>
      <rPr>
        <sz val="10"/>
        <color theme="1"/>
        <rFont val="方正仿宋简体"/>
        <charset val="134"/>
      </rPr>
      <t>）</t>
    </r>
  </si>
  <si>
    <t>教室（间）</t>
  </si>
  <si>
    <t>网络多媒体教室（间）</t>
  </si>
  <si>
    <r>
      <t>绿化用地面积（</t>
    </r>
    <r>
      <rPr>
        <sz val="10"/>
        <color theme="1"/>
        <rFont val="宋体"/>
        <charset val="134"/>
      </rPr>
      <t>㎡）</t>
    </r>
  </si>
  <si>
    <r>
      <t>运动场地面积(</t>
    </r>
    <r>
      <rPr>
        <sz val="10"/>
        <color theme="1"/>
        <rFont val="宋体"/>
        <charset val="134"/>
      </rPr>
      <t>㎡）</t>
    </r>
  </si>
  <si>
    <t>校园足球场(个）</t>
  </si>
  <si>
    <t>图书</t>
  </si>
  <si>
    <t>数字终端（台）</t>
  </si>
  <si>
    <t>固定资产总值 （万元）</t>
  </si>
  <si>
    <t>其中：教学仪器设备资产值（万元）</t>
  </si>
  <si>
    <t>计</t>
  </si>
  <si>
    <t>11人制</t>
  </si>
  <si>
    <t>7人制</t>
  </si>
  <si>
    <t>5人制</t>
  </si>
  <si>
    <t>生均</t>
  </si>
  <si>
    <t>教师终端</t>
  </si>
  <si>
    <t>学生终端</t>
  </si>
  <si>
    <t>生均教学仪器设备资产值（元）</t>
  </si>
  <si>
    <t>小计</t>
  </si>
  <si>
    <t>生机比（：1）</t>
  </si>
  <si>
    <t>合      计</t>
  </si>
  <si>
    <t>一、中等职业教育学校</t>
  </si>
  <si>
    <t>（一）成人中等专业学校</t>
  </si>
  <si>
    <t>（二)职业高中学校</t>
  </si>
  <si>
    <t>2.90:1</t>
  </si>
  <si>
    <t>二、基础教育</t>
  </si>
  <si>
    <t>（一）幼儿园</t>
  </si>
  <si>
    <t>（二）小学</t>
  </si>
  <si>
    <t>6.09:1</t>
  </si>
  <si>
    <t>（三）初级中学</t>
  </si>
  <si>
    <t>6.96:1</t>
  </si>
  <si>
    <t>（四）九年一贯制学校</t>
  </si>
  <si>
    <t>2.84:1</t>
  </si>
  <si>
    <t>（五）高级中学</t>
  </si>
  <si>
    <t>19.08:1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</si>
</sst>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方正仿宋简体"/>
      <charset val="134"/>
    </font>
    <font>
      <b/>
      <sz val="10"/>
      <color theme="1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4" applyNumberFormat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2" borderId="1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5"/>
  <sheetViews>
    <sheetView tabSelected="1" workbookViewId="0">
      <selection activeCell="Z14" sqref="Z14"/>
    </sheetView>
  </sheetViews>
  <sheetFormatPr defaultColWidth="9" defaultRowHeight="13.5"/>
  <cols>
    <col min="1" max="1" width="20.6083333333333" customWidth="1"/>
    <col min="2" max="2" width="8.05833333333333" customWidth="1"/>
    <col min="3" max="3" width="6.35833333333333" customWidth="1"/>
    <col min="4" max="4" width="7.76666666666667" customWidth="1"/>
    <col min="5" max="5" width="6.21666666666667" customWidth="1"/>
    <col min="6" max="6" width="6.16666666666667" customWidth="1"/>
    <col min="7" max="7" width="6.18333333333333" customWidth="1"/>
    <col min="8" max="8" width="7.625" customWidth="1"/>
    <col min="9" max="9" width="7.76666666666667" customWidth="1"/>
    <col min="10" max="10" width="4.5" customWidth="1"/>
    <col min="11" max="11" width="4.875" customWidth="1"/>
    <col min="12" max="12" width="4.5" customWidth="1"/>
    <col min="13" max="13" width="4.375" customWidth="1"/>
    <col min="14" max="14" width="7.6" customWidth="1"/>
    <col min="15" max="15" width="6.75" customWidth="1"/>
    <col min="16" max="16" width="5.5" customWidth="1"/>
    <col min="17" max="17" width="5.375" customWidth="1"/>
    <col min="18" max="18" width="5.94166666666667" customWidth="1"/>
    <col min="19" max="19" width="7.625" customWidth="1"/>
    <col min="20" max="20" width="8.33333333333333" customWidth="1"/>
    <col min="21" max="21" width="5.875" customWidth="1"/>
    <col min="22" max="22" width="10.5" customWidth="1"/>
  </cols>
  <sheetData>
    <row r="1" ht="2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36" customHeight="1" spans="1:22">
      <c r="A3" s="3" t="s">
        <v>1</v>
      </c>
      <c r="B3" s="4" t="s">
        <v>2</v>
      </c>
      <c r="C3" s="5"/>
      <c r="D3" s="4" t="s">
        <v>3</v>
      </c>
      <c r="E3" s="5"/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/>
      <c r="L3" s="3"/>
      <c r="M3" s="3"/>
      <c r="N3" s="3" t="s">
        <v>9</v>
      </c>
      <c r="O3" s="3"/>
      <c r="P3" s="3" t="s">
        <v>10</v>
      </c>
      <c r="Q3" s="3"/>
      <c r="R3" s="3"/>
      <c r="S3" s="3"/>
      <c r="T3" s="3" t="s">
        <v>11</v>
      </c>
      <c r="U3" s="14" t="s">
        <v>12</v>
      </c>
      <c r="V3" s="15"/>
    </row>
    <row r="4" ht="20" customHeight="1" spans="1:22">
      <c r="A4" s="3"/>
      <c r="B4" s="6"/>
      <c r="C4" s="7"/>
      <c r="D4" s="6"/>
      <c r="E4" s="7"/>
      <c r="F4" s="3"/>
      <c r="G4" s="3"/>
      <c r="H4" s="3"/>
      <c r="I4" s="3"/>
      <c r="J4" s="3" t="s">
        <v>13</v>
      </c>
      <c r="K4" s="12" t="s">
        <v>14</v>
      </c>
      <c r="L4" s="12" t="s">
        <v>15</v>
      </c>
      <c r="M4" s="12" t="s">
        <v>16</v>
      </c>
      <c r="N4" s="3" t="s">
        <v>13</v>
      </c>
      <c r="O4" s="3" t="s">
        <v>17</v>
      </c>
      <c r="P4" s="3" t="s">
        <v>13</v>
      </c>
      <c r="Q4" s="3" t="s">
        <v>18</v>
      </c>
      <c r="R4" s="3" t="s">
        <v>19</v>
      </c>
      <c r="S4" s="3"/>
      <c r="T4" s="3"/>
      <c r="U4" s="3" t="s">
        <v>13</v>
      </c>
      <c r="V4" s="3" t="s">
        <v>20</v>
      </c>
    </row>
    <row r="5" ht="25.5" spans="1:22">
      <c r="A5" s="3"/>
      <c r="B5" s="3" t="s">
        <v>13</v>
      </c>
      <c r="C5" s="3" t="s">
        <v>17</v>
      </c>
      <c r="D5" s="3" t="s">
        <v>13</v>
      </c>
      <c r="E5" s="3" t="s">
        <v>17</v>
      </c>
      <c r="F5" s="3"/>
      <c r="G5" s="3"/>
      <c r="H5" s="3"/>
      <c r="I5" s="3"/>
      <c r="J5" s="3"/>
      <c r="K5" s="13"/>
      <c r="L5" s="13"/>
      <c r="M5" s="13"/>
      <c r="N5" s="3"/>
      <c r="O5" s="3"/>
      <c r="P5" s="3"/>
      <c r="Q5" s="3"/>
      <c r="R5" s="16" t="s">
        <v>21</v>
      </c>
      <c r="S5" s="16" t="s">
        <v>22</v>
      </c>
      <c r="T5" s="3"/>
      <c r="U5" s="3"/>
      <c r="V5" s="3"/>
    </row>
    <row r="6" ht="21" customHeight="1" spans="1:22">
      <c r="A6" s="8" t="s">
        <v>23</v>
      </c>
      <c r="B6" s="8">
        <f>B7+B10</f>
        <v>611421</v>
      </c>
      <c r="C6" s="9">
        <f>B6/16521</f>
        <v>37.008716179408</v>
      </c>
      <c r="D6" s="8">
        <f t="shared" ref="C6:V6" si="0">D7+D10</f>
        <v>265342</v>
      </c>
      <c r="E6" s="9">
        <f>D6/16521</f>
        <v>16.0608921978089</v>
      </c>
      <c r="F6" s="8">
        <f t="shared" si="0"/>
        <v>639</v>
      </c>
      <c r="G6" s="8">
        <f t="shared" si="0"/>
        <v>528</v>
      </c>
      <c r="H6" s="8">
        <f t="shared" si="0"/>
        <v>110735</v>
      </c>
      <c r="I6" s="8">
        <f t="shared" si="0"/>
        <v>176175</v>
      </c>
      <c r="J6" s="8">
        <f t="shared" si="0"/>
        <v>18</v>
      </c>
      <c r="K6" s="8">
        <f t="shared" si="0"/>
        <v>3</v>
      </c>
      <c r="L6" s="8">
        <f t="shared" si="0"/>
        <v>4</v>
      </c>
      <c r="M6" s="8">
        <f t="shared" si="0"/>
        <v>11</v>
      </c>
      <c r="N6" s="8">
        <f t="shared" si="0"/>
        <v>533729</v>
      </c>
      <c r="O6" s="8">
        <f>N6/16521</f>
        <v>32.3060952726833</v>
      </c>
      <c r="P6" s="8">
        <f t="shared" si="0"/>
        <v>3698</v>
      </c>
      <c r="Q6" s="8">
        <f t="shared" si="0"/>
        <v>1557</v>
      </c>
      <c r="R6" s="8">
        <f t="shared" si="0"/>
        <v>2141</v>
      </c>
      <c r="S6" s="8" t="e">
        <f t="shared" si="0"/>
        <v>#VALUE!</v>
      </c>
      <c r="T6" s="8">
        <f t="shared" si="0"/>
        <v>45255</v>
      </c>
      <c r="U6" s="8">
        <f t="shared" si="0"/>
        <v>4326</v>
      </c>
      <c r="V6" s="9">
        <f>U6/16521*10000</f>
        <v>2618.48556382786</v>
      </c>
    </row>
    <row r="7" ht="21" customHeight="1" spans="1:22">
      <c r="A7" s="10" t="s">
        <v>24</v>
      </c>
      <c r="B7" s="10">
        <f>B8+B9</f>
        <v>24487</v>
      </c>
      <c r="C7" s="11">
        <f t="shared" ref="C7:V7" si="1">C8+C9</f>
        <v>54.1447368421053</v>
      </c>
      <c r="D7" s="10">
        <f t="shared" si="1"/>
        <v>21115</v>
      </c>
      <c r="E7" s="11">
        <f t="shared" si="1"/>
        <v>46.7342105263158</v>
      </c>
      <c r="F7" s="10">
        <f t="shared" si="1"/>
        <v>21</v>
      </c>
      <c r="G7" s="10">
        <f t="shared" si="1"/>
        <v>14</v>
      </c>
      <c r="H7" s="10">
        <f t="shared" si="1"/>
        <v>3078</v>
      </c>
      <c r="I7" s="10">
        <f t="shared" si="1"/>
        <v>1750</v>
      </c>
      <c r="J7" s="10">
        <f t="shared" si="1"/>
        <v>0</v>
      </c>
      <c r="K7" s="10">
        <f t="shared" si="1"/>
        <v>0</v>
      </c>
      <c r="L7" s="10">
        <f t="shared" si="1"/>
        <v>0</v>
      </c>
      <c r="M7" s="10">
        <f t="shared" si="1"/>
        <v>0</v>
      </c>
      <c r="N7" s="10">
        <f t="shared" si="1"/>
        <v>7219</v>
      </c>
      <c r="O7" s="11">
        <f t="shared" si="1"/>
        <v>17.4605263157895</v>
      </c>
      <c r="P7" s="10">
        <f t="shared" si="1"/>
        <v>222</v>
      </c>
      <c r="Q7" s="10">
        <f t="shared" si="1"/>
        <v>91</v>
      </c>
      <c r="R7" s="10">
        <f t="shared" si="1"/>
        <v>131</v>
      </c>
      <c r="S7" s="10" t="e">
        <f t="shared" si="1"/>
        <v>#VALUE!</v>
      </c>
      <c r="T7" s="10">
        <f t="shared" si="1"/>
        <v>5041</v>
      </c>
      <c r="U7" s="10">
        <f t="shared" si="1"/>
        <v>253</v>
      </c>
      <c r="V7" s="11">
        <f t="shared" si="1"/>
        <v>6303.68421052632</v>
      </c>
    </row>
    <row r="8" ht="21" customHeight="1" spans="1:22">
      <c r="A8" s="10" t="s">
        <v>25</v>
      </c>
      <c r="B8" s="10">
        <v>3912</v>
      </c>
      <c r="C8" s="10"/>
      <c r="D8" s="10">
        <v>3356</v>
      </c>
      <c r="E8" s="10"/>
      <c r="F8" s="10">
        <v>5</v>
      </c>
      <c r="G8" s="10"/>
      <c r="H8" s="10">
        <v>1578</v>
      </c>
      <c r="I8" s="10"/>
      <c r="J8" s="10">
        <f t="shared" ref="J8:J15" si="2">K8+L8+M8</f>
        <v>0</v>
      </c>
      <c r="K8" s="10"/>
      <c r="L8" s="10"/>
      <c r="M8" s="10"/>
      <c r="N8" s="10">
        <v>584</v>
      </c>
      <c r="O8" s="10"/>
      <c r="P8" s="10">
        <f t="shared" ref="P8:P15" si="3">Q8+R8</f>
        <v>28</v>
      </c>
      <c r="Q8" s="10">
        <v>28</v>
      </c>
      <c r="R8" s="10"/>
      <c r="S8" s="10"/>
      <c r="T8" s="10">
        <v>32</v>
      </c>
      <c r="U8" s="10">
        <v>13</v>
      </c>
      <c r="V8" s="10"/>
    </row>
    <row r="9" ht="21" customHeight="1" spans="1:22">
      <c r="A9" s="10" t="s">
        <v>26</v>
      </c>
      <c r="B9" s="10">
        <v>20575</v>
      </c>
      <c r="C9" s="11">
        <f>B9/380</f>
        <v>54.1447368421053</v>
      </c>
      <c r="D9" s="10">
        <v>17759</v>
      </c>
      <c r="E9" s="11">
        <f>D9/380</f>
        <v>46.7342105263158</v>
      </c>
      <c r="F9" s="10">
        <v>16</v>
      </c>
      <c r="G9" s="10">
        <v>14</v>
      </c>
      <c r="H9" s="10">
        <v>1500</v>
      </c>
      <c r="I9" s="10">
        <v>1750</v>
      </c>
      <c r="J9" s="10">
        <f t="shared" si="2"/>
        <v>0</v>
      </c>
      <c r="K9" s="10"/>
      <c r="L9" s="10"/>
      <c r="M9" s="10"/>
      <c r="N9" s="10">
        <v>6635</v>
      </c>
      <c r="O9" s="11">
        <f>N9/380</f>
        <v>17.4605263157895</v>
      </c>
      <c r="P9" s="10">
        <f t="shared" si="3"/>
        <v>194</v>
      </c>
      <c r="Q9" s="10">
        <v>63</v>
      </c>
      <c r="R9" s="10">
        <v>131</v>
      </c>
      <c r="S9" s="17" t="s">
        <v>27</v>
      </c>
      <c r="T9" s="10">
        <v>5009</v>
      </c>
      <c r="U9" s="10">
        <v>240</v>
      </c>
      <c r="V9" s="11">
        <f>2395400/380</f>
        <v>6303.68421052632</v>
      </c>
    </row>
    <row r="10" ht="21" customHeight="1" spans="1:22">
      <c r="A10" s="10" t="s">
        <v>28</v>
      </c>
      <c r="B10" s="10">
        <f>B11+B12+B13+B14+B15</f>
        <v>586934</v>
      </c>
      <c r="C10" s="11">
        <f>B10/16141</f>
        <v>36.3629267083824</v>
      </c>
      <c r="D10" s="10">
        <f t="shared" ref="C10:V10" si="4">D11+D12+D13+D14+D15</f>
        <v>244227</v>
      </c>
      <c r="E10" s="11">
        <f>D10/16141</f>
        <v>15.1308469115916</v>
      </c>
      <c r="F10" s="10">
        <f t="shared" si="4"/>
        <v>618</v>
      </c>
      <c r="G10" s="10">
        <f t="shared" si="4"/>
        <v>514</v>
      </c>
      <c r="H10" s="10">
        <f t="shared" si="4"/>
        <v>107657</v>
      </c>
      <c r="I10" s="10">
        <f t="shared" si="4"/>
        <v>174425</v>
      </c>
      <c r="J10" s="10">
        <f t="shared" si="4"/>
        <v>18</v>
      </c>
      <c r="K10" s="10">
        <f t="shared" si="4"/>
        <v>3</v>
      </c>
      <c r="L10" s="10">
        <f t="shared" si="4"/>
        <v>4</v>
      </c>
      <c r="M10" s="10">
        <f t="shared" si="4"/>
        <v>11</v>
      </c>
      <c r="N10" s="10">
        <f t="shared" si="4"/>
        <v>526510</v>
      </c>
      <c r="O10" s="11">
        <f>N10/16141</f>
        <v>32.6194163930364</v>
      </c>
      <c r="P10" s="10">
        <f t="shared" si="4"/>
        <v>3476</v>
      </c>
      <c r="Q10" s="10">
        <f t="shared" si="4"/>
        <v>1466</v>
      </c>
      <c r="R10" s="10">
        <f t="shared" si="4"/>
        <v>2010</v>
      </c>
      <c r="S10" s="10" t="e">
        <f t="shared" si="4"/>
        <v>#VALUE!</v>
      </c>
      <c r="T10" s="10">
        <f t="shared" si="4"/>
        <v>40214</v>
      </c>
      <c r="U10" s="10">
        <f t="shared" si="4"/>
        <v>4073</v>
      </c>
      <c r="V10" s="11">
        <f>U10/16141*10000</f>
        <v>2523.3876463664</v>
      </c>
    </row>
    <row r="11" ht="21" customHeight="1" spans="1:22">
      <c r="A11" s="10" t="s">
        <v>29</v>
      </c>
      <c r="B11" s="10">
        <v>43488</v>
      </c>
      <c r="C11" s="11">
        <f>B11/2748</f>
        <v>15.825327510917</v>
      </c>
      <c r="D11" s="10">
        <v>26041</v>
      </c>
      <c r="E11" s="11">
        <f>D11/2748</f>
        <v>9.47634643377001</v>
      </c>
      <c r="F11" s="10"/>
      <c r="G11" s="10"/>
      <c r="H11" s="10">
        <v>6134</v>
      </c>
      <c r="I11" s="10">
        <v>15093</v>
      </c>
      <c r="J11" s="10">
        <f t="shared" si="2"/>
        <v>0</v>
      </c>
      <c r="K11" s="10"/>
      <c r="L11" s="10"/>
      <c r="M11" s="10"/>
      <c r="N11" s="10">
        <v>35537</v>
      </c>
      <c r="O11" s="11">
        <f>N11/2748</f>
        <v>12.9319505094614</v>
      </c>
      <c r="P11" s="10">
        <f t="shared" si="3"/>
        <v>0</v>
      </c>
      <c r="Q11" s="10"/>
      <c r="R11" s="10"/>
      <c r="S11" s="10"/>
      <c r="T11" s="10">
        <v>6231</v>
      </c>
      <c r="U11" s="10">
        <v>495</v>
      </c>
      <c r="V11" s="11">
        <f>U11/2748*10000</f>
        <v>1801.31004366812</v>
      </c>
    </row>
    <row r="12" ht="21" customHeight="1" spans="1:22">
      <c r="A12" s="10" t="s">
        <v>30</v>
      </c>
      <c r="B12" s="10">
        <v>225947</v>
      </c>
      <c r="C12" s="11">
        <f>B12/7127</f>
        <v>31.7029605724709</v>
      </c>
      <c r="D12" s="10">
        <v>100038</v>
      </c>
      <c r="E12" s="11">
        <f>D12/7127</f>
        <v>14.0364809877929</v>
      </c>
      <c r="F12" s="10">
        <v>377</v>
      </c>
      <c r="G12" s="10">
        <v>327</v>
      </c>
      <c r="H12" s="10">
        <v>38628</v>
      </c>
      <c r="I12" s="10">
        <v>65556</v>
      </c>
      <c r="J12" s="10">
        <f t="shared" si="2"/>
        <v>9</v>
      </c>
      <c r="K12" s="10">
        <v>1</v>
      </c>
      <c r="L12" s="10">
        <v>1</v>
      </c>
      <c r="M12" s="10">
        <v>7</v>
      </c>
      <c r="N12" s="10">
        <v>204626</v>
      </c>
      <c r="O12" s="11">
        <f>N12/7127</f>
        <v>28.7113792619616</v>
      </c>
      <c r="P12" s="10">
        <f t="shared" si="3"/>
        <v>1922</v>
      </c>
      <c r="Q12" s="10">
        <v>752</v>
      </c>
      <c r="R12" s="10">
        <v>1170</v>
      </c>
      <c r="S12" s="18" t="s">
        <v>31</v>
      </c>
      <c r="T12" s="10">
        <v>18111</v>
      </c>
      <c r="U12" s="10">
        <v>1763</v>
      </c>
      <c r="V12" s="11">
        <f>U12/7127*10000</f>
        <v>2473.69159534166</v>
      </c>
    </row>
    <row r="13" ht="21" customHeight="1" spans="1:22">
      <c r="A13" s="10" t="s">
        <v>32</v>
      </c>
      <c r="B13" s="10">
        <v>173519</v>
      </c>
      <c r="C13" s="11">
        <f>B13/3703</f>
        <v>46.8590332163111</v>
      </c>
      <c r="D13" s="10">
        <v>75036</v>
      </c>
      <c r="E13" s="11">
        <f>D13/3703</f>
        <v>20.2635700783149</v>
      </c>
      <c r="F13" s="10">
        <v>135</v>
      </c>
      <c r="G13" s="10">
        <v>110</v>
      </c>
      <c r="H13" s="10">
        <v>43768</v>
      </c>
      <c r="I13" s="10">
        <v>51880</v>
      </c>
      <c r="J13" s="10">
        <f t="shared" si="2"/>
        <v>5</v>
      </c>
      <c r="K13" s="10">
        <v>1</v>
      </c>
      <c r="L13" s="10">
        <v>2</v>
      </c>
      <c r="M13" s="10">
        <v>2</v>
      </c>
      <c r="N13" s="10">
        <v>164526</v>
      </c>
      <c r="O13" s="11">
        <f>N13/3703</f>
        <v>44.4304617877397</v>
      </c>
      <c r="P13" s="10">
        <f t="shared" si="3"/>
        <v>974</v>
      </c>
      <c r="Q13" s="10">
        <v>442</v>
      </c>
      <c r="R13" s="10">
        <v>532</v>
      </c>
      <c r="S13" s="18" t="s">
        <v>33</v>
      </c>
      <c r="T13" s="10">
        <v>10199</v>
      </c>
      <c r="U13" s="10">
        <v>1035</v>
      </c>
      <c r="V13" s="11">
        <f>U13/3703*10000</f>
        <v>2795.03105590062</v>
      </c>
    </row>
    <row r="14" ht="21" customHeight="1" spans="1:22">
      <c r="A14" s="10" t="s">
        <v>34</v>
      </c>
      <c r="B14" s="10">
        <v>69515</v>
      </c>
      <c r="C14" s="11">
        <f>B14/579</f>
        <v>120.060449050086</v>
      </c>
      <c r="D14" s="10">
        <v>15956</v>
      </c>
      <c r="E14" s="11">
        <f>D14/579</f>
        <v>27.5578583765112</v>
      </c>
      <c r="F14" s="10">
        <v>49</v>
      </c>
      <c r="G14" s="10">
        <v>33</v>
      </c>
      <c r="H14" s="10">
        <v>6257</v>
      </c>
      <c r="I14" s="10">
        <v>13110</v>
      </c>
      <c r="J14" s="10">
        <f t="shared" si="2"/>
        <v>3</v>
      </c>
      <c r="K14" s="10"/>
      <c r="L14" s="10">
        <v>1</v>
      </c>
      <c r="M14" s="10">
        <v>2</v>
      </c>
      <c r="N14" s="10">
        <v>34735</v>
      </c>
      <c r="O14" s="11">
        <f>N14/579</f>
        <v>59.9913644214162</v>
      </c>
      <c r="P14" s="10">
        <f t="shared" si="3"/>
        <v>314</v>
      </c>
      <c r="Q14" s="10">
        <v>110</v>
      </c>
      <c r="R14" s="10">
        <v>204</v>
      </c>
      <c r="S14" s="18" t="s">
        <v>35</v>
      </c>
      <c r="T14" s="10">
        <v>1952</v>
      </c>
      <c r="U14" s="10">
        <v>324</v>
      </c>
      <c r="V14" s="11">
        <f>U14/579*10000</f>
        <v>5595.85492227979</v>
      </c>
    </row>
    <row r="15" ht="21" customHeight="1" spans="1:22">
      <c r="A15" s="10" t="s">
        <v>36</v>
      </c>
      <c r="B15" s="10">
        <v>74465</v>
      </c>
      <c r="C15" s="11">
        <f>B15/1984</f>
        <v>37.5327620967742</v>
      </c>
      <c r="D15" s="10">
        <v>27156</v>
      </c>
      <c r="E15" s="11">
        <f>D15/1984</f>
        <v>13.6875</v>
      </c>
      <c r="F15" s="10">
        <v>57</v>
      </c>
      <c r="G15" s="10">
        <v>44</v>
      </c>
      <c r="H15" s="10">
        <v>12870</v>
      </c>
      <c r="I15" s="10">
        <v>28786</v>
      </c>
      <c r="J15" s="10">
        <f t="shared" si="2"/>
        <v>1</v>
      </c>
      <c r="K15" s="10">
        <v>1</v>
      </c>
      <c r="L15" s="10"/>
      <c r="M15" s="10"/>
      <c r="N15" s="10">
        <v>87086</v>
      </c>
      <c r="O15" s="11">
        <f>N15/1984</f>
        <v>43.8941532258064</v>
      </c>
      <c r="P15" s="10">
        <f t="shared" si="3"/>
        <v>266</v>
      </c>
      <c r="Q15" s="10">
        <v>162</v>
      </c>
      <c r="R15" s="10">
        <v>104</v>
      </c>
      <c r="S15" s="18" t="s">
        <v>37</v>
      </c>
      <c r="T15" s="10">
        <v>3721</v>
      </c>
      <c r="U15" s="10">
        <v>456</v>
      </c>
      <c r="V15" s="11">
        <f>U15/1984*10000</f>
        <v>2298.38709677419</v>
      </c>
    </row>
  </sheetData>
  <mergeCells count="25">
    <mergeCell ref="A1:V1"/>
    <mergeCell ref="A2:V2"/>
    <mergeCell ref="J3:M3"/>
    <mergeCell ref="N3:O3"/>
    <mergeCell ref="P3:S3"/>
    <mergeCell ref="U3:V3"/>
    <mergeCell ref="R4:S4"/>
    <mergeCell ref="A3:A5"/>
    <mergeCell ref="F3:F5"/>
    <mergeCell ref="G3:G5"/>
    <mergeCell ref="H3:H5"/>
    <mergeCell ref="I3:I5"/>
    <mergeCell ref="J4:J5"/>
    <mergeCell ref="K4:K5"/>
    <mergeCell ref="L4:L5"/>
    <mergeCell ref="M4:M5"/>
    <mergeCell ref="N4:N5"/>
    <mergeCell ref="O4:O5"/>
    <mergeCell ref="P4:P5"/>
    <mergeCell ref="Q4:Q5"/>
    <mergeCell ref="T3:T5"/>
    <mergeCell ref="U4:U5"/>
    <mergeCell ref="V4:V5"/>
    <mergeCell ref="B3:C4"/>
    <mergeCell ref="D3:E4"/>
  </mergeCells>
  <pageMargins left="0.236111111111111" right="0.156944444444444" top="1" bottom="1" header="0.5" footer="0.5"/>
  <pageSetup paperSize="9" scale="92" orientation="landscape"/>
  <headerFooter/>
  <ignoredErrors>
    <ignoredError sqref="S6:S7 S10" evalError="1"/>
    <ignoredError sqref="O10:P10 J10 C10:D10 C6:D6 E10 E6 O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楚雄州双柏县党政机关单位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2024-05-08T08:17:00Z</dcterms:created>
  <dcterms:modified xsi:type="dcterms:W3CDTF">2024-05-09T00:20:07Z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CE929CCD95CD4988A5F436E1611A2009</vt:lpwstr>
  </property>
  <property fmtid="{D5CDD505-2E9C-101B-9397-08002B2CF9AE}" pid="3" name="KSOProductBuildVer">
    <vt:lpwstr>2052-11.8.6.11825</vt:lpwstr>
  </property>
</Properties>
</file>