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到乡镇资金分配" sheetId="1" r:id="rId1"/>
  </sheets>
  <calcPr calcId="144525"/>
</workbook>
</file>

<file path=xl/sharedStrings.xml><?xml version="1.0" encoding="utf-8"?>
<sst xmlns="http://schemas.openxmlformats.org/spreadsheetml/2006/main" count="58" uniqueCount="49">
  <si>
    <t>附件1</t>
  </si>
  <si>
    <t>双柏县扶持发展肉牛适度规模养殖（户）建设及菌草
扩繁推广种植及饲草饲料生产和加工建设项目扶持资金分解表</t>
  </si>
  <si>
    <t>序号</t>
  </si>
  <si>
    <t>项目名称</t>
  </si>
  <si>
    <t>建设性质</t>
  </si>
  <si>
    <t>单位</t>
  </si>
  <si>
    <t>规模   数量</t>
  </si>
  <si>
    <t>投资单价（元）</t>
  </si>
  <si>
    <t>投资资金（万元）</t>
  </si>
  <si>
    <t>扶持单价（元）</t>
  </si>
  <si>
    <t>扶持资金（万元）</t>
  </si>
  <si>
    <t>妥甸镇</t>
  </si>
  <si>
    <t>大庄镇</t>
  </si>
  <si>
    <t>法脿镇</t>
  </si>
  <si>
    <t>嘉镇</t>
  </si>
  <si>
    <t>大麦地镇</t>
  </si>
  <si>
    <t>安龙堡乡</t>
  </si>
  <si>
    <t>爱尼山乡</t>
  </si>
  <si>
    <t>独田乡</t>
  </si>
  <si>
    <t>汇总情况</t>
  </si>
  <si>
    <t>总投资及扶持资金</t>
  </si>
  <si>
    <t>一</t>
  </si>
  <si>
    <t>牛舍建设</t>
  </si>
  <si>
    <t>新建规范化牛舍</t>
  </si>
  <si>
    <t>新建</t>
  </si>
  <si>
    <t>㎡</t>
  </si>
  <si>
    <t>改扩建规范化牛舍</t>
  </si>
  <si>
    <t>改扩建</t>
  </si>
  <si>
    <t>二</t>
  </si>
  <si>
    <t>巨菌草种植</t>
  </si>
  <si>
    <t>亩</t>
  </si>
  <si>
    <t>巨菌草扩繁基地建设</t>
  </si>
  <si>
    <t>巨菌草种苗</t>
  </si>
  <si>
    <t>化肥补助</t>
  </si>
  <si>
    <t>种植管理补助</t>
  </si>
  <si>
    <t>扩种巨菌草</t>
  </si>
  <si>
    <t>三</t>
  </si>
  <si>
    <t>饲草饲料生产和加工</t>
  </si>
  <si>
    <t>加工厂</t>
  </si>
  <si>
    <t>铡草搓揉一体机</t>
  </si>
  <si>
    <t>套</t>
  </si>
  <si>
    <t>打捆包膜一体机</t>
  </si>
  <si>
    <t>包装材料</t>
  </si>
  <si>
    <t>四</t>
  </si>
  <si>
    <t>购牛补助</t>
  </si>
  <si>
    <t>能繁母牛</t>
  </si>
  <si>
    <t>新购</t>
  </si>
  <si>
    <t>头</t>
  </si>
  <si>
    <t>注：1、项目户：全县2022年底在册及2023年4月底以前新识别的1万元以下农村低收入家庭户。2、实施期限：今年10月底前全面完成。3、各乡镇将能实施的工程量填到对应的空格中即可，县级同意汇总，核定后返回大家。4、菌草扩繁基地与饲草饲料加工可以统筹实施。5、低收入家庭户新购能繁母牛（10月龄及以上），每户1头；新购能繁母牛须从牛超市（联盟）购买并附据购牛正式发票。6、新建牛肉的项目户须配套堆粪池、污水处理池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</si>
</sst>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22"/>
  <sheetViews>
    <sheetView tabSelected="1" workbookViewId="0">
      <selection activeCell="Y8" sqref="Y8"/>
    </sheetView>
  </sheetViews>
  <sheetFormatPr defaultColWidth="9" defaultRowHeight="13.5"/>
  <cols>
    <col min="1" max="1" width="3.88333333333333" customWidth="1"/>
    <col min="2" max="2" width="16.8833333333333" customWidth="1"/>
    <col min="3" max="3" width="5.25" customWidth="1"/>
    <col min="4" max="4" width="5.13333333333333" customWidth="1"/>
    <col min="5" max="5" width="6.38333333333333" customWidth="1"/>
    <col min="6" max="6" width="7.38333333333333" customWidth="1"/>
    <col min="7" max="7" width="7.63333333333333" customWidth="1"/>
    <col min="8" max="8" width="7.5" customWidth="1"/>
    <col min="9" max="9" width="8.75" customWidth="1"/>
    <col min="10" max="10" width="7.63333333333333" customWidth="1"/>
    <col min="11" max="11" width="7.25" customWidth="1"/>
    <col min="12" max="12" width="7" customWidth="1"/>
    <col min="13" max="13" width="8.38333333333333" customWidth="1"/>
    <col min="14" max="15" width="7.63333333333333" customWidth="1"/>
    <col min="16" max="16" width="7.5" customWidth="1"/>
    <col min="17" max="17" width="8.10833333333333" customWidth="1"/>
    <col min="18" max="18" width="11.1333333333333" customWidth="1"/>
  </cols>
  <sheetData>
    <row r="1" spans="1:2">
      <c r="A1" s="1" t="s">
        <v>0</v>
      </c>
      <c r="B1" s="1"/>
    </row>
    <row r="2" ht="57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7" customHeight="1" spans="1:18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  <c r="N3" s="4" t="s">
        <v>15</v>
      </c>
      <c r="O3" s="4" t="s">
        <v>16</v>
      </c>
      <c r="P3" s="4" t="s">
        <v>17</v>
      </c>
      <c r="Q3" s="5" t="s">
        <v>18</v>
      </c>
      <c r="R3" s="4" t="s">
        <v>19</v>
      </c>
    </row>
    <row r="4" ht="20" customHeight="1" spans="1:18">
      <c r="A4" s="6"/>
      <c r="B4" s="7" t="s">
        <v>20</v>
      </c>
      <c r="C4" s="8"/>
      <c r="D4" s="6"/>
      <c r="E4" s="6"/>
      <c r="F4" s="6"/>
      <c r="G4" s="6">
        <f>G5+G8+G14+G20</f>
        <v>980.44</v>
      </c>
      <c r="H4" s="6">
        <f>H5+H8+H14</f>
        <v>0</v>
      </c>
      <c r="I4" s="15">
        <f>I5+I8+I14+I19</f>
        <v>598</v>
      </c>
      <c r="J4" s="6">
        <f t="shared" ref="J4:Q4" si="0">J5+J8+J14+J19</f>
        <v>65.295</v>
      </c>
      <c r="K4" s="6">
        <f t="shared" si="0"/>
        <v>72.115</v>
      </c>
      <c r="L4" s="6">
        <f t="shared" si="0"/>
        <v>57.415</v>
      </c>
      <c r="M4" s="6">
        <f t="shared" si="0"/>
        <v>228.095</v>
      </c>
      <c r="N4" s="6">
        <f t="shared" si="0"/>
        <v>32.695</v>
      </c>
      <c r="O4" s="6">
        <f t="shared" si="0"/>
        <v>53.195</v>
      </c>
      <c r="P4" s="6">
        <f t="shared" si="0"/>
        <v>52.045</v>
      </c>
      <c r="Q4" s="6">
        <f t="shared" si="0"/>
        <v>37.145</v>
      </c>
      <c r="R4" s="17">
        <f>SUM(J4:Q4)</f>
        <v>598</v>
      </c>
    </row>
    <row r="5" ht="20" customHeight="1" spans="1:19">
      <c r="A5" s="6" t="s">
        <v>21</v>
      </c>
      <c r="B5" s="9" t="s">
        <v>22</v>
      </c>
      <c r="C5" s="8"/>
      <c r="D5" s="6"/>
      <c r="E5" s="6">
        <f t="shared" ref="E5:I5" si="1">E6+E7</f>
        <v>9630</v>
      </c>
      <c r="F5" s="6"/>
      <c r="G5" s="6">
        <f t="shared" si="1"/>
        <v>501.15</v>
      </c>
      <c r="H5" s="6"/>
      <c r="I5" s="15">
        <f>I6+I7</f>
        <v>263.35</v>
      </c>
      <c r="J5" s="15">
        <f>(J6*300+J7*200)/10000</f>
        <v>14.1</v>
      </c>
      <c r="K5" s="15">
        <f t="shared" ref="K5:Q5" si="2">(K6*300+K7*200)/10000</f>
        <v>27.98</v>
      </c>
      <c r="L5" s="15">
        <f t="shared" si="2"/>
        <v>21.82</v>
      </c>
      <c r="M5" s="15">
        <f t="shared" si="2"/>
        <v>137.4</v>
      </c>
      <c r="N5" s="15">
        <f t="shared" si="2"/>
        <v>12</v>
      </c>
      <c r="O5" s="15">
        <f t="shared" si="2"/>
        <v>12</v>
      </c>
      <c r="P5" s="15">
        <f t="shared" si="2"/>
        <v>26.05</v>
      </c>
      <c r="Q5" s="15">
        <f t="shared" si="2"/>
        <v>12</v>
      </c>
      <c r="R5" s="17">
        <f>SUM(J5:Q5)</f>
        <v>263.35</v>
      </c>
      <c r="S5" s="1"/>
    </row>
    <row r="6" ht="18" customHeight="1" spans="1:18">
      <c r="A6" s="6">
        <v>1</v>
      </c>
      <c r="B6" s="7" t="s">
        <v>23</v>
      </c>
      <c r="C6" s="8" t="s">
        <v>24</v>
      </c>
      <c r="D6" s="6" t="s">
        <v>25</v>
      </c>
      <c r="E6" s="6">
        <v>7075</v>
      </c>
      <c r="F6" s="6">
        <v>600</v>
      </c>
      <c r="G6" s="6">
        <f>E6*F6/10000</f>
        <v>424.5</v>
      </c>
      <c r="H6" s="6">
        <v>300</v>
      </c>
      <c r="I6" s="15">
        <f>E6*H6/10000</f>
        <v>212.25</v>
      </c>
      <c r="J6" s="6">
        <v>190</v>
      </c>
      <c r="K6" s="6">
        <v>620</v>
      </c>
      <c r="L6" s="6">
        <v>530</v>
      </c>
      <c r="M6" s="6">
        <v>4580</v>
      </c>
      <c r="N6" s="6">
        <v>400</v>
      </c>
      <c r="O6" s="6">
        <v>200</v>
      </c>
      <c r="P6" s="6">
        <v>355</v>
      </c>
      <c r="Q6" s="6">
        <v>200</v>
      </c>
      <c r="R6" s="17">
        <f t="shared" ref="R6:R20" si="3">SUM(J6:Q6)</f>
        <v>7075</v>
      </c>
    </row>
    <row r="7" ht="18" customHeight="1" spans="1:18">
      <c r="A7" s="6">
        <v>2</v>
      </c>
      <c r="B7" s="7" t="s">
        <v>26</v>
      </c>
      <c r="C7" s="8" t="s">
        <v>27</v>
      </c>
      <c r="D7" s="6" t="s">
        <v>25</v>
      </c>
      <c r="E7" s="6">
        <v>2555</v>
      </c>
      <c r="F7" s="6">
        <v>300</v>
      </c>
      <c r="G7" s="6">
        <f>E7*F7/10000</f>
        <v>76.65</v>
      </c>
      <c r="H7" s="6">
        <v>200</v>
      </c>
      <c r="I7" s="15">
        <f t="shared" ref="I7:I20" si="4">E7*H7/10000</f>
        <v>51.1</v>
      </c>
      <c r="J7" s="6">
        <v>420</v>
      </c>
      <c r="K7" s="6">
        <v>469</v>
      </c>
      <c r="L7" s="6">
        <v>296</v>
      </c>
      <c r="M7" s="6"/>
      <c r="N7" s="6"/>
      <c r="O7" s="6">
        <v>300</v>
      </c>
      <c r="P7" s="6">
        <v>770</v>
      </c>
      <c r="Q7" s="6">
        <v>300</v>
      </c>
      <c r="R7" s="17">
        <f t="shared" si="3"/>
        <v>2555</v>
      </c>
    </row>
    <row r="8" ht="20" customHeight="1" spans="1:18">
      <c r="A8" s="6" t="s">
        <v>28</v>
      </c>
      <c r="B8" s="10" t="s">
        <v>29</v>
      </c>
      <c r="C8" s="8"/>
      <c r="D8" s="6" t="s">
        <v>30</v>
      </c>
      <c r="E8" s="6">
        <f t="shared" ref="E8:I8" si="5">E9+E13</f>
        <v>1492</v>
      </c>
      <c r="F8" s="6"/>
      <c r="G8" s="6">
        <f t="shared" si="5"/>
        <v>112.58</v>
      </c>
      <c r="H8" s="6"/>
      <c r="I8" s="15">
        <f>I9+I13</f>
        <v>82.74</v>
      </c>
      <c r="J8" s="15">
        <f>(J10*800+J11*400+J12*400+J13*500)/10000</f>
        <v>5.15</v>
      </c>
      <c r="K8" s="15">
        <f t="shared" ref="K8:Q8" si="6">(K10*800+K11*400+K12*400+K13*500)/10000</f>
        <v>7.19</v>
      </c>
      <c r="L8" s="15">
        <f t="shared" si="6"/>
        <v>4.85</v>
      </c>
      <c r="M8" s="15">
        <f t="shared" si="6"/>
        <v>53.2</v>
      </c>
      <c r="N8" s="15">
        <f t="shared" si="6"/>
        <v>1.15</v>
      </c>
      <c r="O8" s="15">
        <f t="shared" si="6"/>
        <v>4.75</v>
      </c>
      <c r="P8" s="15">
        <f t="shared" si="6"/>
        <v>1.45</v>
      </c>
      <c r="Q8" s="15">
        <f t="shared" si="6"/>
        <v>5</v>
      </c>
      <c r="R8" s="17">
        <f t="shared" si="3"/>
        <v>82.74</v>
      </c>
    </row>
    <row r="9" ht="20" customHeight="1" spans="1:18">
      <c r="A9" s="6">
        <v>1</v>
      </c>
      <c r="B9" s="7" t="s">
        <v>31</v>
      </c>
      <c r="C9" s="8"/>
      <c r="D9" s="6" t="s">
        <v>30</v>
      </c>
      <c r="E9" s="6">
        <v>74</v>
      </c>
      <c r="F9" s="6"/>
      <c r="G9" s="6">
        <f>G10+G11+G12</f>
        <v>13.32</v>
      </c>
      <c r="H9" s="6"/>
      <c r="I9" s="15">
        <f>I10+I11+I12</f>
        <v>11.84</v>
      </c>
      <c r="J9" s="6">
        <v>20</v>
      </c>
      <c r="K9" s="6">
        <v>24</v>
      </c>
      <c r="L9" s="6">
        <v>10</v>
      </c>
      <c r="M9" s="6">
        <v>20</v>
      </c>
      <c r="N9" s="6"/>
      <c r="O9" s="6"/>
      <c r="P9" s="6"/>
      <c r="Q9" s="6"/>
      <c r="R9" s="17">
        <f t="shared" si="3"/>
        <v>74</v>
      </c>
    </row>
    <row r="10" ht="18" customHeight="1" spans="1:18">
      <c r="A10" s="6">
        <v>1.1</v>
      </c>
      <c r="B10" s="7" t="s">
        <v>32</v>
      </c>
      <c r="C10" s="8"/>
      <c r="D10" s="6" t="s">
        <v>30</v>
      </c>
      <c r="E10" s="6">
        <v>74</v>
      </c>
      <c r="F10" s="6">
        <v>800</v>
      </c>
      <c r="G10" s="6">
        <f t="shared" ref="G10:G13" si="7">E10*F10/10000</f>
        <v>5.92</v>
      </c>
      <c r="H10" s="6">
        <v>800</v>
      </c>
      <c r="I10" s="15">
        <f t="shared" si="4"/>
        <v>5.92</v>
      </c>
      <c r="J10" s="6">
        <v>20</v>
      </c>
      <c r="K10" s="6">
        <v>24</v>
      </c>
      <c r="L10" s="6">
        <v>10</v>
      </c>
      <c r="M10" s="6">
        <v>20</v>
      </c>
      <c r="N10" s="6"/>
      <c r="O10" s="6"/>
      <c r="P10" s="6"/>
      <c r="Q10" s="6"/>
      <c r="R10" s="17">
        <f t="shared" si="3"/>
        <v>74</v>
      </c>
    </row>
    <row r="11" ht="18" customHeight="1" spans="1:18">
      <c r="A11" s="6">
        <v>1.2</v>
      </c>
      <c r="B11" s="9" t="s">
        <v>33</v>
      </c>
      <c r="C11" s="8"/>
      <c r="D11" s="6" t="s">
        <v>30</v>
      </c>
      <c r="E11" s="6">
        <v>74</v>
      </c>
      <c r="F11" s="6">
        <v>500</v>
      </c>
      <c r="G11" s="6">
        <f t="shared" si="7"/>
        <v>3.7</v>
      </c>
      <c r="H11" s="6">
        <v>400</v>
      </c>
      <c r="I11" s="15">
        <f t="shared" si="4"/>
        <v>2.96</v>
      </c>
      <c r="J11" s="6">
        <v>20</v>
      </c>
      <c r="K11" s="6">
        <v>24</v>
      </c>
      <c r="L11" s="6">
        <v>10</v>
      </c>
      <c r="M11" s="6">
        <v>20</v>
      </c>
      <c r="N11" s="6"/>
      <c r="O11" s="6"/>
      <c r="P11" s="6"/>
      <c r="Q11" s="6"/>
      <c r="R11" s="17">
        <f t="shared" si="3"/>
        <v>74</v>
      </c>
    </row>
    <row r="12" ht="18" customHeight="1" spans="1:18">
      <c r="A12" s="6">
        <v>1.3</v>
      </c>
      <c r="B12" s="7" t="s">
        <v>34</v>
      </c>
      <c r="C12" s="8"/>
      <c r="D12" s="6" t="s">
        <v>30</v>
      </c>
      <c r="E12" s="6">
        <v>74</v>
      </c>
      <c r="F12" s="6">
        <v>500</v>
      </c>
      <c r="G12" s="6">
        <f t="shared" si="7"/>
        <v>3.7</v>
      </c>
      <c r="H12" s="6">
        <v>400</v>
      </c>
      <c r="I12" s="15">
        <f t="shared" si="4"/>
        <v>2.96</v>
      </c>
      <c r="J12" s="6">
        <v>20</v>
      </c>
      <c r="K12" s="6">
        <v>24</v>
      </c>
      <c r="L12" s="6">
        <v>10</v>
      </c>
      <c r="M12" s="6">
        <v>20</v>
      </c>
      <c r="N12" s="6"/>
      <c r="O12" s="6"/>
      <c r="P12" s="6"/>
      <c r="Q12" s="6"/>
      <c r="R12" s="17">
        <f t="shared" si="3"/>
        <v>74</v>
      </c>
    </row>
    <row r="13" ht="20" customHeight="1" spans="1:18">
      <c r="A13" s="6">
        <v>2</v>
      </c>
      <c r="B13" s="11" t="s">
        <v>35</v>
      </c>
      <c r="C13" s="8"/>
      <c r="D13" s="6" t="s">
        <v>30</v>
      </c>
      <c r="E13" s="6">
        <v>1418</v>
      </c>
      <c r="F13" s="6">
        <v>700</v>
      </c>
      <c r="G13" s="6">
        <f t="shared" si="7"/>
        <v>99.26</v>
      </c>
      <c r="H13" s="6">
        <v>500</v>
      </c>
      <c r="I13" s="15">
        <f t="shared" si="4"/>
        <v>70.9</v>
      </c>
      <c r="J13" s="6">
        <v>39</v>
      </c>
      <c r="K13" s="6">
        <v>67</v>
      </c>
      <c r="L13" s="6">
        <v>65</v>
      </c>
      <c r="M13" s="6">
        <v>1000</v>
      </c>
      <c r="N13" s="6">
        <v>23</v>
      </c>
      <c r="O13" s="6">
        <v>95</v>
      </c>
      <c r="P13" s="6">
        <v>29</v>
      </c>
      <c r="Q13" s="6">
        <v>100</v>
      </c>
      <c r="R13" s="17">
        <f t="shared" si="3"/>
        <v>1418</v>
      </c>
    </row>
    <row r="14" ht="20" customHeight="1" spans="1:18">
      <c r="A14" s="6" t="s">
        <v>36</v>
      </c>
      <c r="B14" s="7" t="s">
        <v>37</v>
      </c>
      <c r="C14" s="8"/>
      <c r="D14" s="6"/>
      <c r="E14" s="6"/>
      <c r="F14" s="6"/>
      <c r="G14" s="6">
        <f>G15+G16+G17+G18</f>
        <v>194.51</v>
      </c>
      <c r="H14" s="6"/>
      <c r="I14" s="15">
        <f>I15+I16+I17+I18</f>
        <v>194.51</v>
      </c>
      <c r="J14" s="15">
        <f>(J15*550+J16*15000+J17*33000+J18*84450)/10000</f>
        <v>44.045</v>
      </c>
      <c r="K14" s="15">
        <f t="shared" ref="K14:Q14" si="8">(K15*550+K16*15000+K17*33000+K18*84450)/10000</f>
        <v>18.745</v>
      </c>
      <c r="L14" s="15">
        <f t="shared" si="8"/>
        <v>18.745</v>
      </c>
      <c r="M14" s="15">
        <f t="shared" si="8"/>
        <v>21.495</v>
      </c>
      <c r="N14" s="15">
        <f t="shared" si="8"/>
        <v>18.745</v>
      </c>
      <c r="O14" s="15">
        <f t="shared" si="8"/>
        <v>35.245</v>
      </c>
      <c r="P14" s="15">
        <f t="shared" si="8"/>
        <v>18.745</v>
      </c>
      <c r="Q14" s="15">
        <f t="shared" si="8"/>
        <v>18.745</v>
      </c>
      <c r="R14" s="17">
        <f t="shared" si="3"/>
        <v>194.51</v>
      </c>
    </row>
    <row r="15" ht="18" customHeight="1" spans="1:18">
      <c r="A15" s="6">
        <v>1</v>
      </c>
      <c r="B15" s="9" t="s">
        <v>38</v>
      </c>
      <c r="C15" s="8"/>
      <c r="D15" s="6" t="s">
        <v>25</v>
      </c>
      <c r="E15" s="6">
        <v>1610</v>
      </c>
      <c r="F15" s="6">
        <v>550</v>
      </c>
      <c r="G15" s="6">
        <f t="shared" ref="G15:G18" si="9">E15*F15/10000</f>
        <v>88.55</v>
      </c>
      <c r="H15" s="6">
        <v>550</v>
      </c>
      <c r="I15" s="15">
        <f t="shared" si="4"/>
        <v>88.55</v>
      </c>
      <c r="J15" s="6">
        <v>560</v>
      </c>
      <c r="K15" s="6">
        <v>100</v>
      </c>
      <c r="L15" s="6">
        <v>100</v>
      </c>
      <c r="M15" s="6">
        <v>150</v>
      </c>
      <c r="N15" s="6">
        <v>100</v>
      </c>
      <c r="O15" s="6">
        <v>400</v>
      </c>
      <c r="P15" s="6">
        <v>100</v>
      </c>
      <c r="Q15" s="6">
        <v>100</v>
      </c>
      <c r="R15" s="17">
        <f t="shared" si="3"/>
        <v>1610</v>
      </c>
    </row>
    <row r="16" ht="18" customHeight="1" spans="1:18">
      <c r="A16" s="6">
        <v>2</v>
      </c>
      <c r="B16" s="7" t="s">
        <v>39</v>
      </c>
      <c r="C16" s="8"/>
      <c r="D16" s="6" t="s">
        <v>40</v>
      </c>
      <c r="E16" s="6">
        <v>8</v>
      </c>
      <c r="F16" s="6">
        <v>15000</v>
      </c>
      <c r="G16" s="6">
        <f t="shared" si="9"/>
        <v>12</v>
      </c>
      <c r="H16" s="6">
        <v>15000</v>
      </c>
      <c r="I16" s="15">
        <f t="shared" si="4"/>
        <v>12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17">
        <f t="shared" si="3"/>
        <v>8</v>
      </c>
    </row>
    <row r="17" ht="18" customHeight="1" spans="1:18">
      <c r="A17" s="6">
        <v>3</v>
      </c>
      <c r="B17" s="7" t="s">
        <v>41</v>
      </c>
      <c r="C17" s="8"/>
      <c r="D17" s="6" t="s">
        <v>40</v>
      </c>
      <c r="E17" s="6">
        <v>8</v>
      </c>
      <c r="F17" s="6">
        <v>33000</v>
      </c>
      <c r="G17" s="6">
        <f t="shared" si="9"/>
        <v>26.4</v>
      </c>
      <c r="H17" s="6">
        <v>33000</v>
      </c>
      <c r="I17" s="15">
        <f t="shared" si="4"/>
        <v>26.4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17">
        <f t="shared" si="3"/>
        <v>8</v>
      </c>
    </row>
    <row r="18" ht="18" customHeight="1" spans="1:18">
      <c r="A18" s="6">
        <v>4</v>
      </c>
      <c r="B18" s="9" t="s">
        <v>42</v>
      </c>
      <c r="C18" s="8"/>
      <c r="D18" s="6" t="s">
        <v>40</v>
      </c>
      <c r="E18" s="6">
        <v>8</v>
      </c>
      <c r="F18" s="6">
        <v>84450</v>
      </c>
      <c r="G18" s="6">
        <f t="shared" si="9"/>
        <v>67.56</v>
      </c>
      <c r="H18" s="6">
        <v>84450</v>
      </c>
      <c r="I18" s="15">
        <f t="shared" si="4"/>
        <v>67.56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17">
        <f t="shared" si="3"/>
        <v>8</v>
      </c>
    </row>
    <row r="19" ht="20" customHeight="1" spans="1:18">
      <c r="A19" s="12" t="s">
        <v>43</v>
      </c>
      <c r="B19" s="12" t="s">
        <v>44</v>
      </c>
      <c r="C19" s="13"/>
      <c r="D19" s="12"/>
      <c r="E19" s="12"/>
      <c r="F19" s="12"/>
      <c r="G19" s="12"/>
      <c r="H19" s="12"/>
      <c r="I19" s="15">
        <f>I20</f>
        <v>57.4</v>
      </c>
      <c r="J19" s="12">
        <f>J20*2000/10000</f>
        <v>2</v>
      </c>
      <c r="K19" s="12">
        <f t="shared" ref="K19:Q19" si="10">K20*2000/10000</f>
        <v>18.2</v>
      </c>
      <c r="L19" s="12">
        <f t="shared" si="10"/>
        <v>12</v>
      </c>
      <c r="M19" s="12">
        <f t="shared" si="10"/>
        <v>16</v>
      </c>
      <c r="N19" s="12">
        <f t="shared" si="10"/>
        <v>0.8</v>
      </c>
      <c r="O19" s="12">
        <f t="shared" si="10"/>
        <v>1.2</v>
      </c>
      <c r="P19" s="12">
        <f t="shared" si="10"/>
        <v>5.8</v>
      </c>
      <c r="Q19" s="12">
        <f t="shared" si="10"/>
        <v>1.4</v>
      </c>
      <c r="R19" s="17">
        <f t="shared" si="3"/>
        <v>57.4</v>
      </c>
    </row>
    <row r="20" ht="20" customHeight="1" spans="1:18">
      <c r="A20" s="12">
        <v>1</v>
      </c>
      <c r="B20" s="12" t="s">
        <v>45</v>
      </c>
      <c r="C20" s="13" t="s">
        <v>46</v>
      </c>
      <c r="D20" s="12" t="s">
        <v>47</v>
      </c>
      <c r="E20" s="12">
        <v>287</v>
      </c>
      <c r="F20" s="12">
        <v>6000</v>
      </c>
      <c r="G20" s="12">
        <f>E20*F20/10000</f>
        <v>172.2</v>
      </c>
      <c r="H20" s="12">
        <v>2000</v>
      </c>
      <c r="I20" s="15">
        <f t="shared" si="4"/>
        <v>57.4</v>
      </c>
      <c r="J20" s="12">
        <v>10</v>
      </c>
      <c r="K20" s="12">
        <v>91</v>
      </c>
      <c r="L20" s="6">
        <v>60</v>
      </c>
      <c r="M20" s="12">
        <v>80</v>
      </c>
      <c r="N20" s="12">
        <v>4</v>
      </c>
      <c r="O20" s="12">
        <v>6</v>
      </c>
      <c r="P20" s="12">
        <v>29</v>
      </c>
      <c r="Q20" s="12">
        <v>7</v>
      </c>
      <c r="R20" s="17">
        <f t="shared" si="3"/>
        <v>287</v>
      </c>
    </row>
    <row r="21" ht="54" customHeight="1" spans="1:18">
      <c r="A21" s="14" t="s">
        <v>48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0:15">
      <c r="J22" s="16"/>
      <c r="K22" s="16"/>
      <c r="L22" s="16"/>
      <c r="M22" s="16"/>
      <c r="N22" s="16"/>
      <c r="O22" s="16"/>
    </row>
  </sheetData>
  <mergeCells count="3">
    <mergeCell ref="A1:B1"/>
    <mergeCell ref="A2:R2"/>
    <mergeCell ref="A21:R21"/>
  </mergeCells>
  <pageMargins left="0.503472222222222" right="0.306944444444444" top="0.751388888888889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到乡镇资金分配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2023-05-08T09:46:00Z</dcterms:created>
  <dcterms:modified xsi:type="dcterms:W3CDTF">2023-07-20T08:18:09Z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E5FB2BC65E134050BCE4A6383E230B1E</vt:lpwstr>
  </property>
</Properties>
</file>